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ml.chartshapes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charts/chart4.xml" ContentType="application/vnd.openxmlformats-officedocument.drawingml.chart+xml"/>
  <Override PartName="/xl/drawings/drawing7.xml" ContentType="application/vnd.openxmlformats-officedocument.drawingml.chartshapes+xml"/>
  <Override PartName="/xl/charts/chart5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defaultThemeVersion="124226"/>
  <bookViews>
    <workbookView xWindow="120" yWindow="75" windowWidth="20115" windowHeight="7995" tabRatio="884"/>
  </bookViews>
  <sheets>
    <sheet name="Carátula" sheetId="1" r:id="rId1"/>
    <sheet name="Índice" sheetId="2" r:id="rId2"/>
    <sheet name="Sur" sheetId="26" r:id="rId3"/>
    <sheet name="Arequipa" sheetId="18" r:id="rId4"/>
    <sheet name="Cusco" sheetId="19" r:id="rId5"/>
    <sheet name="Madre de Dios" sheetId="20" r:id="rId6"/>
    <sheet name="Moquegua" sheetId="21" r:id="rId7"/>
    <sheet name="Puno" sheetId="27" r:id="rId8"/>
    <sheet name="Tacna" sheetId="28" r:id="rId9"/>
  </sheets>
  <externalReferences>
    <externalReference r:id="rId10"/>
    <externalReference r:id="rId11"/>
    <externalReference r:id="rId12"/>
    <externalReference r:id="rId13"/>
    <externalReference r:id="rId14"/>
  </externalReferences>
  <definedNames>
    <definedName name="CM">[1]Data!$B$1</definedName>
    <definedName name="CR">[1]Data!$Q$1</definedName>
    <definedName name="d" localSheetId="7">#REF!</definedName>
    <definedName name="d" localSheetId="8">#REF!</definedName>
    <definedName name="d">#REF!</definedName>
    <definedName name="EDPYME">[1]Data!$AD$1</definedName>
    <definedName name="EstatalAgregado">'[2]B. ESTATAL AGREGADO'!$1:$4</definedName>
    <definedName name="EstatalPorTipo">'[2]B.ESTATAL POR TIPO'!$4:$12</definedName>
    <definedName name="FECHA">'[3]GRUPOS POR TIPO'!$D$3:$IV$3</definedName>
    <definedName name="GAdmin" localSheetId="7">#REF!</definedName>
    <definedName name="GAdmin" localSheetId="8">#REF!</definedName>
    <definedName name="GAdmin">#REF!</definedName>
    <definedName name="Indic.Propuestos" localSheetId="7">'[4]Ctas-Ind (1)'!#REF!</definedName>
    <definedName name="Indic.Propuestos" localSheetId="8">'[4]Ctas-Ind (1)'!#REF!</definedName>
    <definedName name="Indic.Propuestos">'[4]Ctas-Ind (1)'!#REF!</definedName>
    <definedName name="INDICE" localSheetId="7">[5]!INDICE</definedName>
    <definedName name="INDICE" localSheetId="8">[5]!INDICE</definedName>
    <definedName name="INDICE">[5]!INDICE</definedName>
    <definedName name="IngresF" localSheetId="7">#REF!</definedName>
    <definedName name="IngresF" localSheetId="8">#REF!</definedName>
    <definedName name="IngresF">#REF!</definedName>
    <definedName name="MFinanc" localSheetId="7">#REF!</definedName>
    <definedName name="MFinanc" localSheetId="8">#REF!</definedName>
    <definedName name="MFinanc">#REF!</definedName>
    <definedName name="perucamaras">Carátula!$A$1:$S$24</definedName>
    <definedName name="PrivadoAgregado">'[2]GRUPOS AGREGADO 2'!$3:$10</definedName>
    <definedName name="PrivadoPorTipos">'[2]GRUPOS POR TIPO'!$3:$33</definedName>
    <definedName name="SIFAgregado">'[2]SIST FIN TOTAL AGREGADO'!$A$3:$B$16384</definedName>
    <definedName name="SIFporTipo">'[2]SIST FIN TOTAL POR TIPO'!$3:$8</definedName>
    <definedName name="Utilid" localSheetId="7">#REF!</definedName>
    <definedName name="Utilid" localSheetId="8">#REF!</definedName>
    <definedName name="Utilid">#REF!</definedName>
  </definedNames>
  <calcPr calcId="145621"/>
</workbook>
</file>

<file path=xl/calcChain.xml><?xml version="1.0" encoding="utf-8"?>
<calcChain xmlns="http://schemas.openxmlformats.org/spreadsheetml/2006/main">
  <c r="L93" i="26" l="1"/>
  <c r="L92" i="26"/>
  <c r="L91" i="26"/>
  <c r="L90" i="26"/>
  <c r="K89" i="26"/>
  <c r="F93" i="26"/>
  <c r="F92" i="26"/>
  <c r="F90" i="26"/>
  <c r="F94" i="26"/>
  <c r="O19" i="26"/>
  <c r="N19" i="26"/>
  <c r="M19" i="26"/>
  <c r="L19" i="26"/>
  <c r="K19" i="26"/>
  <c r="J19" i="26"/>
  <c r="I19" i="26"/>
  <c r="H19" i="26"/>
  <c r="G19" i="26"/>
  <c r="F19" i="26"/>
  <c r="E19" i="26"/>
  <c r="D19" i="26"/>
  <c r="C19" i="26"/>
  <c r="O19" i="28"/>
  <c r="O19" i="27" l="1"/>
  <c r="O19" i="21" l="1"/>
  <c r="O9" i="26" l="1"/>
  <c r="N9" i="26"/>
  <c r="M9" i="26"/>
  <c r="L9" i="26"/>
  <c r="K9" i="26"/>
  <c r="J9" i="26"/>
  <c r="I9" i="26"/>
  <c r="H9" i="26"/>
  <c r="G9" i="26"/>
  <c r="F9" i="26"/>
  <c r="E9" i="26"/>
  <c r="D9" i="26"/>
  <c r="O18" i="26"/>
  <c r="N18" i="26"/>
  <c r="M18" i="26"/>
  <c r="L18" i="26"/>
  <c r="K18" i="26"/>
  <c r="J18" i="26"/>
  <c r="I18" i="26"/>
  <c r="H18" i="26"/>
  <c r="G18" i="26"/>
  <c r="F18" i="26"/>
  <c r="E18" i="26"/>
  <c r="D18" i="26"/>
  <c r="C18" i="26"/>
  <c r="O17" i="26"/>
  <c r="N17" i="26"/>
  <c r="M17" i="26"/>
  <c r="L17" i="26"/>
  <c r="K17" i="26"/>
  <c r="J17" i="26"/>
  <c r="I17" i="26"/>
  <c r="H17" i="26"/>
  <c r="G17" i="26"/>
  <c r="F17" i="26"/>
  <c r="E17" i="26"/>
  <c r="D17" i="26"/>
  <c r="C17" i="26"/>
  <c r="O16" i="26"/>
  <c r="N16" i="26"/>
  <c r="M16" i="26"/>
  <c r="L16" i="26"/>
  <c r="K16" i="26"/>
  <c r="J16" i="26"/>
  <c r="I16" i="26"/>
  <c r="H16" i="26"/>
  <c r="G16" i="26"/>
  <c r="F16" i="26"/>
  <c r="E16" i="26"/>
  <c r="D16" i="26"/>
  <c r="C16" i="26"/>
  <c r="O15" i="26"/>
  <c r="N15" i="26"/>
  <c r="M15" i="26"/>
  <c r="L15" i="26"/>
  <c r="K15" i="26"/>
  <c r="J15" i="26"/>
  <c r="I15" i="26"/>
  <c r="H15" i="26"/>
  <c r="G15" i="26"/>
  <c r="F15" i="26"/>
  <c r="E15" i="26"/>
  <c r="D15" i="26"/>
  <c r="C15" i="26"/>
  <c r="O14" i="26"/>
  <c r="N14" i="26"/>
  <c r="M14" i="26"/>
  <c r="L14" i="26"/>
  <c r="K14" i="26"/>
  <c r="J14" i="26"/>
  <c r="I14" i="26"/>
  <c r="H14" i="26"/>
  <c r="G14" i="26"/>
  <c r="F14" i="26"/>
  <c r="E14" i="26"/>
  <c r="D14" i="26"/>
  <c r="C14" i="26"/>
  <c r="O13" i="26"/>
  <c r="N13" i="26"/>
  <c r="M13" i="26"/>
  <c r="L13" i="26"/>
  <c r="K13" i="26"/>
  <c r="J13" i="26"/>
  <c r="I13" i="26"/>
  <c r="H13" i="26"/>
  <c r="G13" i="26"/>
  <c r="F13" i="26"/>
  <c r="E13" i="26"/>
  <c r="D13" i="26"/>
  <c r="C13" i="26"/>
  <c r="O12" i="26"/>
  <c r="N12" i="26"/>
  <c r="M12" i="26"/>
  <c r="L12" i="26"/>
  <c r="K12" i="26"/>
  <c r="J12" i="26"/>
  <c r="I12" i="26"/>
  <c r="H12" i="26"/>
  <c r="G12" i="26"/>
  <c r="F12" i="26"/>
  <c r="E12" i="26"/>
  <c r="D12" i="26"/>
  <c r="C12" i="26"/>
  <c r="O11" i="26"/>
  <c r="N11" i="26"/>
  <c r="M11" i="26"/>
  <c r="L11" i="26"/>
  <c r="K11" i="26"/>
  <c r="J11" i="26"/>
  <c r="I11" i="26"/>
  <c r="H11" i="26"/>
  <c r="G11" i="26"/>
  <c r="F11" i="26"/>
  <c r="E11" i="26"/>
  <c r="D11" i="26"/>
  <c r="C11" i="26"/>
  <c r="O10" i="26"/>
  <c r="N10" i="26"/>
  <c r="M10" i="26"/>
  <c r="L10" i="26"/>
  <c r="K10" i="26"/>
  <c r="J10" i="26"/>
  <c r="I10" i="26"/>
  <c r="H10" i="26"/>
  <c r="G10" i="26"/>
  <c r="F10" i="26"/>
  <c r="E10" i="26"/>
  <c r="D10" i="26"/>
  <c r="C10" i="26"/>
  <c r="C9" i="26"/>
  <c r="O19" i="20" l="1"/>
  <c r="I21" i="20" s="1"/>
  <c r="L21" i="20"/>
  <c r="C20" i="20"/>
  <c r="D20" i="20"/>
  <c r="E20" i="20"/>
  <c r="F20" i="20"/>
  <c r="G20" i="20"/>
  <c r="H20" i="20"/>
  <c r="I20" i="20"/>
  <c r="J20" i="20"/>
  <c r="K20" i="20"/>
  <c r="L20" i="20"/>
  <c r="G21" i="20"/>
  <c r="K21" i="20" l="1"/>
  <c r="E21" i="20"/>
  <c r="C21" i="20"/>
  <c r="J21" i="20"/>
  <c r="D21" i="20"/>
  <c r="F21" i="20"/>
  <c r="H21" i="20"/>
  <c r="O19" i="19"/>
  <c r="P19" i="28" l="1"/>
  <c r="P19" i="27"/>
  <c r="P19" i="21"/>
  <c r="P19" i="20"/>
  <c r="P19" i="19"/>
  <c r="P19" i="18"/>
  <c r="L94" i="26"/>
  <c r="L89" i="26"/>
  <c r="K92" i="26"/>
  <c r="F91" i="26"/>
  <c r="K93" i="26" s="1"/>
  <c r="K94" i="26"/>
  <c r="K91" i="26"/>
  <c r="F89" i="26"/>
  <c r="K90" i="26"/>
  <c r="K95" i="26" l="1"/>
  <c r="F95" i="26"/>
  <c r="G90" i="26" s="1"/>
  <c r="M92" i="26"/>
  <c r="M90" i="26"/>
  <c r="M89" i="26"/>
  <c r="M94" i="26"/>
  <c r="M91" i="26"/>
  <c r="M93" i="26"/>
  <c r="L95" i="26"/>
  <c r="M61" i="26"/>
  <c r="M58" i="26"/>
  <c r="N58" i="26" s="1"/>
  <c r="M59" i="26"/>
  <c r="N59" i="26" s="1"/>
  <c r="M55" i="26"/>
  <c r="N55" i="26" s="1"/>
  <c r="M56" i="26"/>
  <c r="N56" i="26" s="1"/>
  <c r="M53" i="26"/>
  <c r="N53" i="26" s="1"/>
  <c r="M49" i="26"/>
  <c r="N49" i="26" s="1"/>
  <c r="M54" i="26"/>
  <c r="N54" i="26" s="1"/>
  <c r="M57" i="26"/>
  <c r="N57" i="26" s="1"/>
  <c r="M52" i="26"/>
  <c r="N52" i="26" s="1"/>
  <c r="M60" i="26"/>
  <c r="N60" i="26" s="1"/>
  <c r="M51" i="26"/>
  <c r="N51" i="26" s="1"/>
  <c r="M50" i="26"/>
  <c r="N50" i="26" s="1"/>
  <c r="D40" i="26"/>
  <c r="D39" i="26"/>
  <c r="D38" i="26"/>
  <c r="D37" i="26"/>
  <c r="D36" i="26"/>
  <c r="D35" i="26"/>
  <c r="D34" i="26"/>
  <c r="D33" i="26"/>
  <c r="D32" i="26"/>
  <c r="E32" i="26" s="1"/>
  <c r="D41" i="26"/>
  <c r="K20" i="26"/>
  <c r="G20" i="26"/>
  <c r="C20" i="26"/>
  <c r="O22" i="28"/>
  <c r="N22" i="28"/>
  <c r="M22" i="28"/>
  <c r="L22" i="28"/>
  <c r="K22" i="28"/>
  <c r="J22" i="28"/>
  <c r="I22" i="28"/>
  <c r="H22" i="28"/>
  <c r="G22" i="28"/>
  <c r="F22" i="28"/>
  <c r="E22" i="28"/>
  <c r="D22" i="28"/>
  <c r="C22" i="28"/>
  <c r="N21" i="28"/>
  <c r="M21" i="28"/>
  <c r="L21" i="28"/>
  <c r="K21" i="28"/>
  <c r="J21" i="28"/>
  <c r="I21" i="28"/>
  <c r="H21" i="28"/>
  <c r="G21" i="28"/>
  <c r="F21" i="28"/>
  <c r="E21" i="28"/>
  <c r="D21" i="28"/>
  <c r="C21" i="28"/>
  <c r="N20" i="28"/>
  <c r="N25" i="28" s="1"/>
  <c r="M20" i="28"/>
  <c r="M25" i="28" s="1"/>
  <c r="L20" i="28"/>
  <c r="L25" i="28" s="1"/>
  <c r="K20" i="28"/>
  <c r="K25" i="28" s="1"/>
  <c r="J20" i="28"/>
  <c r="J25" i="28" s="1"/>
  <c r="I20" i="28"/>
  <c r="I25" i="28" s="1"/>
  <c r="H20" i="28"/>
  <c r="H25" i="28" s="1"/>
  <c r="G20" i="28"/>
  <c r="F20" i="28"/>
  <c r="E20" i="28"/>
  <c r="E25" i="28" s="1"/>
  <c r="D20" i="28"/>
  <c r="C20" i="28"/>
  <c r="C25" i="28" s="1"/>
  <c r="O22" i="27"/>
  <c r="N22" i="27"/>
  <c r="M22" i="27"/>
  <c r="L22" i="27"/>
  <c r="K22" i="27"/>
  <c r="J22" i="27"/>
  <c r="I22" i="27"/>
  <c r="H22" i="27"/>
  <c r="G22" i="27"/>
  <c r="F22" i="27"/>
  <c r="E22" i="27"/>
  <c r="D22" i="27"/>
  <c r="C22" i="27"/>
  <c r="N21" i="27"/>
  <c r="M21" i="27"/>
  <c r="L21" i="27"/>
  <c r="K21" i="27"/>
  <c r="J21" i="27"/>
  <c r="I21" i="27"/>
  <c r="H21" i="27"/>
  <c r="G21" i="27"/>
  <c r="F21" i="27"/>
  <c r="E21" i="27"/>
  <c r="D21" i="27"/>
  <c r="C21" i="27"/>
  <c r="N20" i="27"/>
  <c r="N25" i="27" s="1"/>
  <c r="M20" i="27"/>
  <c r="M25" i="27" s="1"/>
  <c r="L20" i="27"/>
  <c r="L25" i="27" s="1"/>
  <c r="K20" i="27"/>
  <c r="K25" i="27" s="1"/>
  <c r="J20" i="27"/>
  <c r="I20" i="27"/>
  <c r="H20" i="27"/>
  <c r="H25" i="27" s="1"/>
  <c r="G20" i="27"/>
  <c r="G25" i="27" s="1"/>
  <c r="F20" i="27"/>
  <c r="F25" i="27" s="1"/>
  <c r="E20" i="27"/>
  <c r="D20" i="27"/>
  <c r="D25" i="27" s="1"/>
  <c r="C20" i="27"/>
  <c r="O22" i="21"/>
  <c r="N22" i="21"/>
  <c r="M22" i="21"/>
  <c r="L22" i="21"/>
  <c r="K22" i="21"/>
  <c r="J22" i="21"/>
  <c r="I22" i="21"/>
  <c r="H22" i="21"/>
  <c r="G22" i="21"/>
  <c r="F22" i="21"/>
  <c r="E22" i="21"/>
  <c r="D22" i="21"/>
  <c r="C22" i="21"/>
  <c r="N21" i="21"/>
  <c r="M21" i="21"/>
  <c r="L21" i="21"/>
  <c r="K21" i="21"/>
  <c r="J21" i="21"/>
  <c r="I21" i="21"/>
  <c r="H21" i="21"/>
  <c r="G21" i="21"/>
  <c r="F21" i="21"/>
  <c r="E21" i="21"/>
  <c r="D21" i="21"/>
  <c r="C21" i="21"/>
  <c r="N20" i="21"/>
  <c r="M20" i="21"/>
  <c r="M25" i="21" s="1"/>
  <c r="L20" i="21"/>
  <c r="L25" i="21" s="1"/>
  <c r="K20" i="21"/>
  <c r="K25" i="21" s="1"/>
  <c r="J20" i="21"/>
  <c r="J25" i="21" s="1"/>
  <c r="I20" i="21"/>
  <c r="I25" i="21" s="1"/>
  <c r="H20" i="21"/>
  <c r="H25" i="21" s="1"/>
  <c r="G20" i="21"/>
  <c r="G25" i="21" s="1"/>
  <c r="F20" i="21"/>
  <c r="E20" i="21"/>
  <c r="E25" i="21" s="1"/>
  <c r="D20" i="21"/>
  <c r="D25" i="21" s="1"/>
  <c r="C20" i="21"/>
  <c r="C25" i="21" s="1"/>
  <c r="O22" i="20"/>
  <c r="N22" i="20"/>
  <c r="M22" i="20"/>
  <c r="L22" i="20"/>
  <c r="L25" i="20" s="1"/>
  <c r="K22" i="20"/>
  <c r="K25" i="20" s="1"/>
  <c r="J22" i="20"/>
  <c r="J25" i="20" s="1"/>
  <c r="I22" i="20"/>
  <c r="I25" i="20" s="1"/>
  <c r="H22" i="20"/>
  <c r="H25" i="20" s="1"/>
  <c r="G22" i="20"/>
  <c r="G25" i="20" s="1"/>
  <c r="F22" i="20"/>
  <c r="F25" i="20" s="1"/>
  <c r="E22" i="20"/>
  <c r="E25" i="20" s="1"/>
  <c r="D22" i="20"/>
  <c r="D25" i="20" s="1"/>
  <c r="C22" i="20"/>
  <c r="C25" i="20" s="1"/>
  <c r="N21" i="20"/>
  <c r="M21" i="20"/>
  <c r="O21" i="20" s="1"/>
  <c r="N20" i="20"/>
  <c r="N25" i="20" s="1"/>
  <c r="M20" i="20"/>
  <c r="O20" i="20"/>
  <c r="O22" i="19"/>
  <c r="N22" i="19"/>
  <c r="M22" i="19"/>
  <c r="L22" i="19"/>
  <c r="K22" i="19"/>
  <c r="J22" i="19"/>
  <c r="I22" i="19"/>
  <c r="H22" i="19"/>
  <c r="G22" i="19"/>
  <c r="F22" i="19"/>
  <c r="E22" i="19"/>
  <c r="D22" i="19"/>
  <c r="C22" i="19"/>
  <c r="N21" i="19"/>
  <c r="M21" i="19"/>
  <c r="L21" i="19"/>
  <c r="K21" i="19"/>
  <c r="J21" i="19"/>
  <c r="I21" i="19"/>
  <c r="H21" i="19"/>
  <c r="G21" i="19"/>
  <c r="F21" i="19"/>
  <c r="E21" i="19"/>
  <c r="D21" i="19"/>
  <c r="C21" i="19"/>
  <c r="N20" i="19"/>
  <c r="N25" i="19" s="1"/>
  <c r="M20" i="19"/>
  <c r="M25" i="19" s="1"/>
  <c r="L20" i="19"/>
  <c r="L25" i="19" s="1"/>
  <c r="K20" i="19"/>
  <c r="K25" i="19" s="1"/>
  <c r="J20" i="19"/>
  <c r="J25" i="19" s="1"/>
  <c r="I20" i="19"/>
  <c r="I25" i="19" s="1"/>
  <c r="H20" i="19"/>
  <c r="G20" i="19"/>
  <c r="G25" i="19" s="1"/>
  <c r="F20" i="19"/>
  <c r="F25" i="19" s="1"/>
  <c r="E20" i="19"/>
  <c r="E25" i="19" s="1"/>
  <c r="D20" i="19"/>
  <c r="C20" i="19"/>
  <c r="N21" i="18"/>
  <c r="M21" i="18"/>
  <c r="L21" i="18"/>
  <c r="K21" i="18"/>
  <c r="J21" i="18"/>
  <c r="I21" i="18"/>
  <c r="H21" i="18"/>
  <c r="G21" i="18"/>
  <c r="F21" i="18"/>
  <c r="E21" i="18"/>
  <c r="D21" i="18"/>
  <c r="C21" i="18"/>
  <c r="N20" i="18"/>
  <c r="M20" i="18"/>
  <c r="M25" i="18" s="1"/>
  <c r="L20" i="18"/>
  <c r="K20" i="18"/>
  <c r="J20" i="18"/>
  <c r="I20" i="18"/>
  <c r="I25" i="18" s="1"/>
  <c r="H20" i="18"/>
  <c r="G20" i="18"/>
  <c r="F20" i="18"/>
  <c r="E20" i="18"/>
  <c r="D20" i="18"/>
  <c r="C20" i="18"/>
  <c r="O22" i="18"/>
  <c r="N22" i="18"/>
  <c r="M22" i="18"/>
  <c r="L22" i="18"/>
  <c r="K22" i="18"/>
  <c r="J22" i="18"/>
  <c r="I22" i="18"/>
  <c r="H22" i="18"/>
  <c r="G22" i="18"/>
  <c r="F22" i="18"/>
  <c r="E22" i="18"/>
  <c r="D22" i="18"/>
  <c r="C22" i="18"/>
  <c r="E34" i="26" l="1"/>
  <c r="E38" i="26"/>
  <c r="E36" i="26"/>
  <c r="E40" i="26"/>
  <c r="N61" i="26"/>
  <c r="E33" i="26"/>
  <c r="E37" i="26"/>
  <c r="E35" i="26"/>
  <c r="E39" i="26"/>
  <c r="G25" i="28"/>
  <c r="F25" i="28"/>
  <c r="D25" i="28"/>
  <c r="J25" i="27"/>
  <c r="I25" i="27"/>
  <c r="E25" i="27"/>
  <c r="O21" i="27"/>
  <c r="N25" i="21"/>
  <c r="O25" i="21" s="1"/>
  <c r="F25" i="21"/>
  <c r="O20" i="27"/>
  <c r="C25" i="27"/>
  <c r="M25" i="20"/>
  <c r="O25" i="20" s="1"/>
  <c r="C21" i="26"/>
  <c r="H25" i="19"/>
  <c r="D25" i="19"/>
  <c r="C25" i="19"/>
  <c r="K25" i="18"/>
  <c r="G25" i="18"/>
  <c r="E25" i="18"/>
  <c r="C25" i="18"/>
  <c r="D25" i="18"/>
  <c r="H25" i="18"/>
  <c r="L25" i="18"/>
  <c r="F25" i="18"/>
  <c r="J25" i="18"/>
  <c r="N25" i="18"/>
  <c r="K22" i="26"/>
  <c r="G22" i="26"/>
  <c r="G92" i="26"/>
  <c r="G89" i="26"/>
  <c r="G94" i="26"/>
  <c r="G93" i="26"/>
  <c r="G91" i="26"/>
  <c r="M95" i="26"/>
  <c r="M20" i="26"/>
  <c r="K21" i="26"/>
  <c r="G21" i="26"/>
  <c r="N22" i="26"/>
  <c r="G95" i="26"/>
  <c r="M22" i="26"/>
  <c r="O22" i="26"/>
  <c r="C22" i="26"/>
  <c r="E20" i="26"/>
  <c r="I20" i="26"/>
  <c r="D22" i="26"/>
  <c r="H22" i="26"/>
  <c r="L22" i="26"/>
  <c r="F22" i="26"/>
  <c r="J22" i="26"/>
  <c r="N20" i="26"/>
  <c r="E21" i="26"/>
  <c r="M21" i="26"/>
  <c r="E41" i="26"/>
  <c r="E22" i="26"/>
  <c r="I22" i="26"/>
  <c r="I21" i="26"/>
  <c r="D20" i="26"/>
  <c r="H20" i="26"/>
  <c r="L20" i="26"/>
  <c r="D21" i="26"/>
  <c r="H21" i="26"/>
  <c r="L21" i="26"/>
  <c r="F20" i="26"/>
  <c r="J20" i="26"/>
  <c r="F21" i="26"/>
  <c r="J21" i="26"/>
  <c r="N21" i="26"/>
  <c r="O20" i="28"/>
  <c r="O21" i="28"/>
  <c r="O20" i="21"/>
  <c r="O21" i="21"/>
  <c r="O20" i="18"/>
  <c r="O20" i="19"/>
  <c r="O21" i="19"/>
  <c r="O21" i="18"/>
  <c r="O25" i="28" l="1"/>
  <c r="O25" i="27"/>
  <c r="O25" i="19"/>
  <c r="O25" i="18"/>
  <c r="O21" i="26"/>
  <c r="O20" i="26"/>
  <c r="D75" i="26" l="1"/>
</calcChain>
</file>

<file path=xl/sharedStrings.xml><?xml version="1.0" encoding="utf-8"?>
<sst xmlns="http://schemas.openxmlformats.org/spreadsheetml/2006/main" count="392" uniqueCount="83">
  <si>
    <t>Índice</t>
  </si>
  <si>
    <t>Part. %</t>
  </si>
  <si>
    <t>Región</t>
  </si>
  <si>
    <t>Agropecuario</t>
  </si>
  <si>
    <t>Año \ Sector</t>
  </si>
  <si>
    <t>Agricultura, Ganadería, Caza y Silvicultura</t>
  </si>
  <si>
    <t>Pesca y Acuicultura</t>
  </si>
  <si>
    <t>Extracción de Petróleo, Gas y Minerales</t>
  </si>
  <si>
    <t>Manufactura</t>
  </si>
  <si>
    <t>Electricidad, Gas y Agua</t>
  </si>
  <si>
    <t>Construcción</t>
  </si>
  <si>
    <t>Comercio</t>
  </si>
  <si>
    <t>Transporte, Almacen., Correo y Mensajería</t>
  </si>
  <si>
    <t>Alojamiento y Restaurantes</t>
  </si>
  <si>
    <t>Telecom. y otros Serv. de Información</t>
  </si>
  <si>
    <t>Administración Pública y Defensa</t>
  </si>
  <si>
    <t>Otros servicios</t>
  </si>
  <si>
    <t>Valor Agregado Bruto</t>
  </si>
  <si>
    <t>E/: Estimado</t>
  </si>
  <si>
    <t>Fuentes: INEI, BCRP, MEF, MINCETUR, MINEM, MINAG, MTC, SUNAT.                                                                                                                                                                                                               Elaboración: CIE-PERUCÁMARAS</t>
  </si>
  <si>
    <t>Estructura 2016</t>
  </si>
  <si>
    <t>Estructura 2017</t>
  </si>
  <si>
    <t>(VAB a Miles de soles de 2007)</t>
  </si>
  <si>
    <t>2017* E/</t>
  </si>
  <si>
    <t>Crec. 2017 (Var %)</t>
  </si>
  <si>
    <t>(VAB a Millones de soles de 2007)</t>
  </si>
  <si>
    <t>VAB</t>
  </si>
  <si>
    <t>Var. %</t>
  </si>
  <si>
    <t>Var. pp</t>
  </si>
  <si>
    <t xml:space="preserve">Fuentes: INEI, BCRP, MEF, MINCETUR, MINEM, MINAG, MTC, SUNAT.     </t>
  </si>
  <si>
    <t>Elaboración: CIE-PERUCÁMARAS</t>
  </si>
  <si>
    <t>2017*</t>
  </si>
  <si>
    <t>Millones de Soles al 2007</t>
  </si>
  <si>
    <t>Actividades Económicas</t>
  </si>
  <si>
    <t>Mlls. S/</t>
  </si>
  <si>
    <t>Mlls. S/ 2017</t>
  </si>
  <si>
    <t>Mlls. S/ 2016</t>
  </si>
  <si>
    <t>Var. % 17/16</t>
  </si>
  <si>
    <t>Minería e Hidrocarburos</t>
  </si>
  <si>
    <t>Transporte y almacenamiento</t>
  </si>
  <si>
    <t>Otros servicios**</t>
  </si>
  <si>
    <t>M.R. Centro</t>
  </si>
  <si>
    <t>Crecimiento del PBI Por Regiones, estimado al 2017</t>
  </si>
  <si>
    <t>PBI Por Regiones, estimado al 2017</t>
  </si>
  <si>
    <t>I.</t>
  </si>
  <si>
    <t>II.</t>
  </si>
  <si>
    <t>III.</t>
  </si>
  <si>
    <t>IV.</t>
  </si>
  <si>
    <t>Par. % 2017</t>
  </si>
  <si>
    <t>Actividad Económica</t>
  </si>
  <si>
    <t>Aporte al crecimiento</t>
  </si>
  <si>
    <t>Aporte al Crecimiento</t>
  </si>
  <si>
    <t>Sur</t>
  </si>
  <si>
    <t>Arequipa</t>
  </si>
  <si>
    <t>Cusco</t>
  </si>
  <si>
    <t>Madre de Dios</t>
  </si>
  <si>
    <t>Moquegua</t>
  </si>
  <si>
    <t>Puno</t>
  </si>
  <si>
    <t>Tacna</t>
  </si>
  <si>
    <t>Var.%</t>
  </si>
  <si>
    <t>AREQUIPA: Valor Agregado Bruto (VAB)  por Actividad Económica, 2007-2017*</t>
  </si>
  <si>
    <t>CUSCO: Valor Agregado Bruto (VAB)  por Actividad Económica, 2007-2017*</t>
  </si>
  <si>
    <t>MADRE DE DIOS: Valor Agregado Bruto (VAB)  por Actividad Económica, 2007-2017*</t>
  </si>
  <si>
    <t>MOQUEGUA: Valor Agregado Bruto (VAB)  por Actividad Económica, 2007-2017*</t>
  </si>
  <si>
    <t>PUNO: Valor Agregado Bruto (VAB)  por Actividad Económica, 2007-2017*</t>
  </si>
  <si>
    <t>TACNA: Valor Agregado Bruto (VAB)  por Actividad Económica, 2007-2017*</t>
  </si>
  <si>
    <t>MACRO REGIÓN SUR: Producto Bruto Interno  por Actividad Económica, 2007-2017*</t>
  </si>
  <si>
    <t>Macro Región Sur: PBI  2007-2017</t>
  </si>
  <si>
    <t>Macro Región Sur: PBO Estimado por Actividad Económica  al 2017</t>
  </si>
  <si>
    <t>Macro Región Sur: PBI Estimado por Actividades económicas al 2017</t>
  </si>
  <si>
    <t>Telecomunicaciones</t>
  </si>
  <si>
    <t xml:space="preserve">Macro Región Sur: </t>
  </si>
  <si>
    <t>M.R. Sur</t>
  </si>
  <si>
    <t>"Estimado de crecimiento económico de las regiones para el 2017"</t>
  </si>
  <si>
    <t>Lunes, 4 de diciembre de 2017</t>
  </si>
  <si>
    <t>Información ampliada del Reporte Regional de la Macro Región Sur - Edición N° 268</t>
  </si>
  <si>
    <t>Macro Región Sur: Estimado de crecimiento económico - 2017</t>
  </si>
  <si>
    <t>Arequipa: Estimado de crecimiento económico - 2017</t>
  </si>
  <si>
    <t>Cusco: Estimado de crecimiento económico - 2017</t>
  </si>
  <si>
    <t>Madre de Dios: Estimado de crecimiento económico - 2017</t>
  </si>
  <si>
    <t>Moquegua: Estimado de crecimiento económico - 2017</t>
  </si>
  <si>
    <t>Puno: Estimado de crecimiento económico - 2017</t>
  </si>
  <si>
    <t>Tacna: Estimado de crecimiento económico - 2017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</si>
</sst>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%"/>
    <numFmt numFmtId="165" formatCode="#,##0.0"/>
    <numFmt numFmtId="166" formatCode="&quot;S/.&quot;\ #,##0.00_);\(&quot;S/.&quot;\ #,##0.00\)"/>
    <numFmt numFmtId="167" formatCode="_([$€-2]\ * #,##0.00_);_([$€-2]\ * \(#,##0.00\);_([$€-2]\ * &quot;-&quot;??_)"/>
    <numFmt numFmtId="168" formatCode="_(* #,##0.00_);_(* \(#,##0.00\);_(* &quot;-&quot;??_);_(@_)"/>
    <numFmt numFmtId="169" formatCode="_-* #,##0.00\ _€_-;\-* #,##0.00\ _€_-;_-* &quot;-&quot;??\ _€_-;_-@_-"/>
    <numFmt numFmtId="170" formatCode="_(* #,##0.0_);_(* \(#,##0.0\);_(* &quot;-&quot;??_);_(@_)"/>
    <numFmt numFmtId="171" formatCode="_(&quot;S/.&quot;\ * #,##0.00_);_(&quot;S/.&quot;\ * \(#,##0.00\);_(&quot;S/.&quot;\ * &quot;-&quot;??_);_(@_)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theme="1"/>
      <name val="BatangChe"/>
      <family val="3"/>
    </font>
    <font>
      <sz val="10"/>
      <color theme="1" tint="0.499984740745262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6"/>
      <color theme="1"/>
      <name val="Arial"/>
      <family val="2"/>
    </font>
    <font>
      <sz val="8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6"/>
      <name val="Arial"/>
      <family val="2"/>
    </font>
    <font>
      <sz val="10"/>
      <color theme="5"/>
      <name val="Calibri"/>
      <family val="2"/>
      <scheme val="minor"/>
    </font>
    <font>
      <sz val="9"/>
      <color theme="0"/>
      <name val="Calibri"/>
      <family val="2"/>
      <scheme val="minor"/>
    </font>
    <font>
      <sz val="9"/>
      <color theme="5" tint="-0.499984740745262"/>
      <name val="Calibri"/>
      <family val="2"/>
      <scheme val="minor"/>
    </font>
    <font>
      <b/>
      <sz val="8"/>
      <color theme="5" tint="-0.499984740745262"/>
      <name val="Calibri"/>
      <family val="2"/>
      <scheme val="minor"/>
    </font>
    <font>
      <b/>
      <sz val="9"/>
      <color theme="5" tint="-0.499984740745262"/>
      <name val="Calibri"/>
      <family val="2"/>
      <scheme val="minor"/>
    </font>
    <font>
      <b/>
      <sz val="11"/>
      <name val="Calibri"/>
      <family val="2"/>
      <scheme val="minor"/>
    </font>
    <font>
      <sz val="6"/>
      <color theme="1"/>
      <name val="Calibri"/>
      <family val="2"/>
      <scheme val="minor"/>
    </font>
    <font>
      <sz val="8"/>
      <color theme="5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sz val="9"/>
      <color rgb="FF0070C0"/>
      <name val="Calibri"/>
      <family val="2"/>
      <scheme val="minor"/>
    </font>
    <font>
      <b/>
      <sz val="16"/>
      <name val="Times New Roman"/>
      <family val="1"/>
    </font>
    <font>
      <b/>
      <sz val="16"/>
      <color theme="5" tint="-0.249977111117893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30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166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/>
    <xf numFmtId="0" fontId="9" fillId="0" borderId="0"/>
    <xf numFmtId="0" fontId="10" fillId="0" borderId="0"/>
    <xf numFmtId="0" fontId="1" fillId="0" borderId="0"/>
    <xf numFmtId="9" fontId="9" fillId="0" borderId="0" applyFont="0" applyFill="0" applyBorder="0" applyAlignment="0" applyProtection="0"/>
  </cellStyleXfs>
  <cellXfs count="101">
    <xf numFmtId="0" fontId="0" fillId="0" borderId="0" xfId="0"/>
    <xf numFmtId="0" fontId="0" fillId="2" borderId="0" xfId="0" applyFill="1"/>
    <xf numFmtId="0" fontId="0" fillId="2" borderId="0" xfId="0" applyFill="1" applyBorder="1"/>
    <xf numFmtId="0" fontId="4" fillId="2" borderId="0" xfId="2" applyFill="1" applyAlignment="1">
      <alignment horizontal="right"/>
    </xf>
    <xf numFmtId="0" fontId="0" fillId="2" borderId="1" xfId="0" applyFill="1" applyBorder="1"/>
    <xf numFmtId="0" fontId="13" fillId="2" borderId="0" xfId="0" applyFont="1" applyFill="1"/>
    <xf numFmtId="0" fontId="0" fillId="2" borderId="0" xfId="0" applyFill="1" applyAlignment="1">
      <alignment horizontal="center"/>
    </xf>
    <xf numFmtId="0" fontId="8" fillId="2" borderId="0" xfId="0" applyFont="1" applyFill="1" applyBorder="1" applyAlignment="1">
      <alignment horizontal="left"/>
    </xf>
    <xf numFmtId="0" fontId="2" fillId="2" borderId="0" xfId="0" applyFont="1" applyFill="1" applyBorder="1"/>
    <xf numFmtId="0" fontId="8" fillId="2" borderId="0" xfId="0" applyFont="1" applyFill="1" applyBorder="1"/>
    <xf numFmtId="0" fontId="3" fillId="2" borderId="0" xfId="0" applyFont="1" applyFill="1" applyBorder="1"/>
    <xf numFmtId="0" fontId="18" fillId="2" borderId="0" xfId="0" applyFont="1" applyFill="1" applyBorder="1" applyAlignment="1">
      <alignment horizontal="left"/>
    </xf>
    <xf numFmtId="0" fontId="18" fillId="2" borderId="0" xfId="0" applyFont="1" applyFill="1" applyBorder="1"/>
    <xf numFmtId="0" fontId="4" fillId="2" borderId="0" xfId="2" applyFill="1"/>
    <xf numFmtId="0" fontId="4" fillId="0" borderId="0" xfId="2"/>
    <xf numFmtId="0" fontId="16" fillId="2" borderId="0" xfId="0" applyFont="1" applyFill="1"/>
    <xf numFmtId="0" fontId="6" fillId="2" borderId="0" xfId="0" applyFont="1" applyFill="1" applyAlignment="1">
      <alignment vertical="center"/>
    </xf>
    <xf numFmtId="0" fontId="6" fillId="2" borderId="2" xfId="0" applyFont="1" applyFill="1" applyBorder="1" applyAlignment="1">
      <alignment horizontal="center"/>
    </xf>
    <xf numFmtId="164" fontId="6" fillId="2" borderId="2" xfId="1" applyNumberFormat="1" applyFont="1" applyFill="1" applyBorder="1"/>
    <xf numFmtId="3" fontId="6" fillId="2" borderId="2" xfId="0" applyNumberFormat="1" applyFont="1" applyFill="1" applyBorder="1"/>
    <xf numFmtId="0" fontId="19" fillId="4" borderId="2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 wrapText="1"/>
    </xf>
    <xf numFmtId="3" fontId="16" fillId="2" borderId="2" xfId="0" applyNumberFormat="1" applyFont="1" applyFill="1" applyBorder="1"/>
    <xf numFmtId="0" fontId="15" fillId="3" borderId="2" xfId="0" applyFont="1" applyFill="1" applyBorder="1"/>
    <xf numFmtId="164" fontId="6" fillId="3" borderId="2" xfId="1" applyNumberFormat="1" applyFont="1" applyFill="1" applyBorder="1"/>
    <xf numFmtId="0" fontId="21" fillId="2" borderId="2" xfId="0" applyFont="1" applyFill="1" applyBorder="1"/>
    <xf numFmtId="164" fontId="22" fillId="2" borderId="2" xfId="1" applyNumberFormat="1" applyFont="1" applyFill="1" applyBorder="1"/>
    <xf numFmtId="0" fontId="20" fillId="2" borderId="2" xfId="0" applyFont="1" applyFill="1" applyBorder="1" applyAlignment="1">
      <alignment horizontal="center"/>
    </xf>
    <xf numFmtId="3" fontId="20" fillId="2" borderId="2" xfId="0" applyNumberFormat="1" applyFont="1" applyFill="1" applyBorder="1"/>
    <xf numFmtId="0" fontId="8" fillId="2" borderId="1" xfId="0" applyFont="1" applyFill="1" applyBorder="1" applyAlignment="1">
      <alignment horizontal="left"/>
    </xf>
    <xf numFmtId="0" fontId="2" fillId="2" borderId="1" xfId="0" applyFont="1" applyFill="1" applyBorder="1"/>
    <xf numFmtId="0" fontId="8" fillId="2" borderId="1" xfId="0" applyFont="1" applyFill="1" applyBorder="1"/>
    <xf numFmtId="0" fontId="3" fillId="2" borderId="1" xfId="0" applyFont="1" applyFill="1" applyBorder="1"/>
    <xf numFmtId="9" fontId="0" fillId="2" borderId="0" xfId="1" applyFont="1" applyFill="1"/>
    <xf numFmtId="164" fontId="0" fillId="2" borderId="0" xfId="1" applyNumberFormat="1" applyFont="1" applyFill="1"/>
    <xf numFmtId="165" fontId="6" fillId="2" borderId="2" xfId="0" applyNumberFormat="1" applyFont="1" applyFill="1" applyBorder="1"/>
    <xf numFmtId="0" fontId="24" fillId="2" borderId="0" xfId="0" applyFont="1" applyFill="1" applyAlignment="1">
      <alignment vertical="top"/>
    </xf>
    <xf numFmtId="0" fontId="24" fillId="2" borderId="0" xfId="0" applyFont="1" applyFill="1" applyAlignment="1"/>
    <xf numFmtId="3" fontId="0" fillId="2" borderId="0" xfId="0" applyNumberFormat="1" applyFill="1"/>
    <xf numFmtId="0" fontId="11" fillId="4" borderId="2" xfId="0" applyFont="1" applyFill="1" applyBorder="1" applyAlignment="1">
      <alignment horizontal="center" vertical="center"/>
    </xf>
    <xf numFmtId="3" fontId="6" fillId="3" borderId="2" xfId="0" applyNumberFormat="1" applyFont="1" applyFill="1" applyBorder="1"/>
    <xf numFmtId="0" fontId="6" fillId="2" borderId="3" xfId="0" applyFont="1" applyFill="1" applyBorder="1" applyAlignment="1"/>
    <xf numFmtId="0" fontId="6" fillId="2" borderId="4" xfId="0" applyFont="1" applyFill="1" applyBorder="1" applyAlignment="1"/>
    <xf numFmtId="0" fontId="6" fillId="2" borderId="5" xfId="0" applyFont="1" applyFill="1" applyBorder="1" applyAlignment="1"/>
    <xf numFmtId="0" fontId="6" fillId="3" borderId="3" xfId="0" applyFont="1" applyFill="1" applyBorder="1" applyAlignment="1"/>
    <xf numFmtId="0" fontId="12" fillId="2" borderId="0" xfId="0" applyFont="1" applyFill="1"/>
    <xf numFmtId="0" fontId="0" fillId="2" borderId="0" xfId="0" applyFont="1" applyFill="1"/>
    <xf numFmtId="164" fontId="12" fillId="2" borderId="0" xfId="1" applyNumberFormat="1" applyFont="1" applyFill="1"/>
    <xf numFmtId="0" fontId="2" fillId="2" borderId="1" xfId="0" applyFont="1" applyFill="1" applyBorder="1" applyAlignment="1">
      <alignment horizontal="left"/>
    </xf>
    <xf numFmtId="3" fontId="0" fillId="2" borderId="0" xfId="1" applyNumberFormat="1" applyFont="1" applyFill="1"/>
    <xf numFmtId="0" fontId="25" fillId="2" borderId="0" xfId="0" applyFont="1" applyFill="1"/>
    <xf numFmtId="164" fontId="25" fillId="2" borderId="0" xfId="1" applyNumberFormat="1" applyFont="1" applyFill="1"/>
    <xf numFmtId="0" fontId="26" fillId="2" borderId="0" xfId="0" applyFont="1" applyFill="1"/>
    <xf numFmtId="164" fontId="26" fillId="2" borderId="0" xfId="1" applyNumberFormat="1" applyFont="1" applyFill="1"/>
    <xf numFmtId="0" fontId="13" fillId="2" borderId="1" xfId="0" applyFont="1" applyFill="1" applyBorder="1"/>
    <xf numFmtId="164" fontId="13" fillId="2" borderId="0" xfId="1" applyNumberFormat="1" applyFont="1" applyFill="1"/>
    <xf numFmtId="0" fontId="13" fillId="2" borderId="0" xfId="0" applyFont="1" applyFill="1" applyBorder="1"/>
    <xf numFmtId="0" fontId="16" fillId="2" borderId="1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left"/>
    </xf>
    <xf numFmtId="0" fontId="26" fillId="2" borderId="0" xfId="0" applyFont="1" applyFill="1" applyBorder="1"/>
    <xf numFmtId="0" fontId="27" fillId="2" borderId="0" xfId="0" applyFont="1" applyFill="1" applyBorder="1"/>
    <xf numFmtId="164" fontId="26" fillId="2" borderId="0" xfId="1" applyNumberFormat="1" applyFont="1" applyFill="1" applyBorder="1"/>
    <xf numFmtId="9" fontId="0" fillId="2" borderId="0" xfId="1" applyFont="1" applyFill="1" applyBorder="1"/>
    <xf numFmtId="9" fontId="26" fillId="2" borderId="0" xfId="1" applyFont="1" applyFill="1" applyBorder="1"/>
    <xf numFmtId="0" fontId="16" fillId="2" borderId="3" xfId="0" applyFont="1" applyFill="1" applyBorder="1" applyAlignment="1"/>
    <xf numFmtId="0" fontId="16" fillId="2" borderId="4" xfId="0" applyFont="1" applyFill="1" applyBorder="1" applyAlignment="1"/>
    <xf numFmtId="0" fontId="16" fillId="2" borderId="5" xfId="0" applyFont="1" applyFill="1" applyBorder="1" applyAlignment="1"/>
    <xf numFmtId="164" fontId="16" fillId="2" borderId="2" xfId="1" applyNumberFormat="1" applyFont="1" applyFill="1" applyBorder="1"/>
    <xf numFmtId="0" fontId="16" fillId="3" borderId="3" xfId="0" applyFont="1" applyFill="1" applyBorder="1" applyAlignment="1"/>
    <xf numFmtId="0" fontId="16" fillId="3" borderId="4" xfId="0" applyFont="1" applyFill="1" applyBorder="1" applyAlignment="1"/>
    <xf numFmtId="0" fontId="16" fillId="3" borderId="5" xfId="0" applyFont="1" applyFill="1" applyBorder="1" applyAlignment="1"/>
    <xf numFmtId="3" fontId="16" fillId="3" borderId="2" xfId="0" applyNumberFormat="1" applyFont="1" applyFill="1" applyBorder="1"/>
    <xf numFmtId="164" fontId="16" fillId="3" borderId="2" xfId="1" applyNumberFormat="1" applyFont="1" applyFill="1" applyBorder="1"/>
    <xf numFmtId="164" fontId="28" fillId="5" borderId="0" xfId="1" applyNumberFormat="1" applyFont="1" applyFill="1"/>
    <xf numFmtId="0" fontId="16" fillId="2" borderId="0" xfId="0" applyFont="1" applyFill="1" applyBorder="1" applyAlignment="1"/>
    <xf numFmtId="0" fontId="19" fillId="2" borderId="0" xfId="0" applyFont="1" applyFill="1" applyBorder="1" applyAlignment="1"/>
    <xf numFmtId="3" fontId="12" fillId="2" borderId="0" xfId="0" applyNumberFormat="1" applyFont="1" applyFill="1"/>
    <xf numFmtId="164" fontId="19" fillId="2" borderId="0" xfId="1" applyNumberFormat="1" applyFont="1" applyFill="1"/>
    <xf numFmtId="0" fontId="19" fillId="2" borderId="0" xfId="0" applyFont="1" applyFill="1"/>
    <xf numFmtId="0" fontId="29" fillId="2" borderId="0" xfId="0" applyFont="1" applyFill="1" applyAlignment="1">
      <alignment horizontal="center"/>
    </xf>
    <xf numFmtId="0" fontId="14" fillId="2" borderId="0" xfId="0" applyFont="1" applyFill="1" applyAlignment="1">
      <alignment horizontal="center" wrapText="1"/>
    </xf>
    <xf numFmtId="0" fontId="17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7" fillId="2" borderId="0" xfId="0" applyFont="1" applyFill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19" fillId="4" borderId="3" xfId="0" applyFont="1" applyFill="1" applyBorder="1" applyAlignment="1">
      <alignment horizontal="center" vertical="center"/>
    </xf>
    <xf numFmtId="0" fontId="19" fillId="4" borderId="4" xfId="0" applyFont="1" applyFill="1" applyBorder="1" applyAlignment="1">
      <alignment horizontal="center" vertical="center"/>
    </xf>
    <xf numFmtId="0" fontId="19" fillId="4" borderId="5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left"/>
    </xf>
    <xf numFmtId="0" fontId="6" fillId="3" borderId="4" xfId="0" applyFont="1" applyFill="1" applyBorder="1" applyAlignment="1">
      <alignment horizontal="left"/>
    </xf>
    <xf numFmtId="0" fontId="6" fillId="3" borderId="5" xfId="0" applyFont="1" applyFill="1" applyBorder="1" applyAlignment="1">
      <alignment horizontal="left"/>
    </xf>
    <xf numFmtId="0" fontId="23" fillId="2" borderId="0" xfId="0" applyFont="1" applyFill="1" applyAlignment="1">
      <alignment horizontal="center" vertical="center"/>
    </xf>
    <xf numFmtId="0" fontId="30" fillId="3" borderId="0" xfId="0" applyFont="1" applyFill="1" applyAlignment="1">
      <alignment horizontal="center" vertical="center"/>
    </xf>
    <xf numFmtId="0" fontId="31" fillId="3" borderId="0" xfId="0" applyFont="1" applyFill="1" applyAlignment="1">
      <alignment horizontal="center" vertical="center"/>
    </xf>
    <xf numFmtId="0" fontId="31" fillId="2" borderId="0" xfId="0" applyFont="1" applyFill="1" applyAlignment="1">
      <alignment horizontal="center" vertical="center"/>
    </xf>
    <xf numFmtId="0" fontId="30" fillId="2" borderId="0" xfId="0" applyFont="1" applyFill="1" applyAlignment="1">
      <alignment horizontal="center" vertical="center"/>
    </xf>
  </cellXfs>
  <cellStyles count="30">
    <cellStyle name="Euro" xfId="4"/>
    <cellStyle name="Euro 2" xfId="5"/>
    <cellStyle name="Euro 2 2" xfId="6"/>
    <cellStyle name="Hipervínculo" xfId="2" builtinId="8"/>
    <cellStyle name="Millares 2" xfId="7"/>
    <cellStyle name="Millares 2 2" xfId="8"/>
    <cellStyle name="Millares 2 3" xfId="9"/>
    <cellStyle name="Millares 3" xfId="3"/>
    <cellStyle name="Millares 3 2" xfId="10"/>
    <cellStyle name="Millares 3 3" xfId="11"/>
    <cellStyle name="Millares 3 3 2" xfId="12"/>
    <cellStyle name="Millares 3_Créd x tipo y prov" xfId="13"/>
    <cellStyle name="Millares 4" xfId="14"/>
    <cellStyle name="Millares 5" xfId="15"/>
    <cellStyle name="Millares 6" xfId="16"/>
    <cellStyle name="Millares 7" xfId="17"/>
    <cellStyle name="Millares 8" xfId="18"/>
    <cellStyle name="Moneda 2" xfId="19"/>
    <cellStyle name="Moneda 2 2" xfId="20"/>
    <cellStyle name="Moneda 3" xfId="21"/>
    <cellStyle name="Moneda 3 2" xfId="22"/>
    <cellStyle name="Moneda 3_Créd x tipo y prov" xfId="23"/>
    <cellStyle name="Moneda 4" xfId="24"/>
    <cellStyle name="Normal" xfId="0" builtinId="0"/>
    <cellStyle name="Normal 2" xfId="25"/>
    <cellStyle name="Normal 3" xfId="26"/>
    <cellStyle name="Normal 4" xfId="27"/>
    <cellStyle name="Normal 5" xfId="28"/>
    <cellStyle name="Porcentaje" xfId="1" builtinId="5"/>
    <cellStyle name="Porcentual 2" xfId="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s-PE" sz="1050"/>
              <a:t>Macro</a:t>
            </a:r>
            <a:r>
              <a:rPr lang="es-PE" sz="1050" baseline="0"/>
              <a:t> Región Sur: Crecimiento del PBI, 2007-2017*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5851851851851856E-2"/>
          <c:y val="0.1792111111111111"/>
          <c:w val="0.88407796296296293"/>
          <c:h val="0.60204479166666669"/>
        </c:manualLayout>
      </c:layout>
      <c:barChart>
        <c:barDir val="col"/>
        <c:grouping val="clustered"/>
        <c:varyColors val="0"/>
        <c:ser>
          <c:idx val="0"/>
          <c:order val="0"/>
          <c:tx>
            <c:v>Var. %</c:v>
          </c:tx>
          <c:spPr>
            <a:solidFill>
              <a:schemeClr val="accent2">
                <a:lumMod val="75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2.3518518518518519E-3"/>
                  <c:y val="0.1763885416666666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0"/>
                  <c:y val="0.1058333333333332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50"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Sur!$B$32:$B$41</c:f>
              <c:strCach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2017*</c:v>
                </c:pt>
              </c:strCache>
            </c:strRef>
          </c:cat>
          <c:val>
            <c:numRef>
              <c:f>Sur!$D$32:$D$41</c:f>
              <c:numCache>
                <c:formatCode>0.0%</c:formatCode>
                <c:ptCount val="10"/>
                <c:pt idx="0">
                  <c:v>8.5535854735704797E-2</c:v>
                </c:pt>
                <c:pt idx="1">
                  <c:v>3.9736441628398955E-2</c:v>
                </c:pt>
                <c:pt idx="2">
                  <c:v>7.3785942702291107E-2</c:v>
                </c:pt>
                <c:pt idx="3">
                  <c:v>5.0278917074889407E-2</c:v>
                </c:pt>
                <c:pt idx="4">
                  <c:v>1.9484004770837782E-2</c:v>
                </c:pt>
                <c:pt idx="5">
                  <c:v>8.8332581682959432E-2</c:v>
                </c:pt>
                <c:pt idx="6">
                  <c:v>1.7306562513361712E-3</c:v>
                </c:pt>
                <c:pt idx="7">
                  <c:v>3.69231802959753E-2</c:v>
                </c:pt>
                <c:pt idx="8">
                  <c:v>0.1116292271676691</c:v>
                </c:pt>
                <c:pt idx="9">
                  <c:v>1.480421659335418E-2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209088"/>
        <c:axId val="85210624"/>
      </c:barChart>
      <c:catAx>
        <c:axId val="85209088"/>
        <c:scaling>
          <c:orientation val="minMax"/>
        </c:scaling>
        <c:delete val="0"/>
        <c:axPos val="b"/>
        <c:majorTickMark val="none"/>
        <c:minorTickMark val="none"/>
        <c:tickLblPos val="low"/>
        <c:txPr>
          <a:bodyPr/>
          <a:lstStyle/>
          <a:p>
            <a:pPr>
              <a:defRPr sz="750">
                <a:latin typeface="Arial Narrow" panose="020B0606020202030204" pitchFamily="34" charset="0"/>
              </a:defRPr>
            </a:pPr>
            <a:endParaRPr lang="es-PE"/>
          </a:p>
        </c:txPr>
        <c:crossAx val="85210624"/>
        <c:crosses val="autoZero"/>
        <c:auto val="1"/>
        <c:lblAlgn val="ctr"/>
        <c:lblOffset val="100"/>
        <c:noMultiLvlLbl val="0"/>
      </c:catAx>
      <c:valAx>
        <c:axId val="85210624"/>
        <c:scaling>
          <c:orientation val="minMax"/>
          <c:min val="-2.0000000000000004E-2"/>
        </c:scaling>
        <c:delete val="1"/>
        <c:axPos val="l"/>
        <c:numFmt formatCode="0.0%" sourceLinked="1"/>
        <c:majorTickMark val="out"/>
        <c:minorTickMark val="none"/>
        <c:tickLblPos val="nextTo"/>
        <c:crossAx val="852090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44291777777777785"/>
          <c:y val="0.10254513888888887"/>
          <c:w val="0.10082296296296296"/>
          <c:h val="7.9740624999999996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Macro Región Sur: Participación por Ramas de Actividad</a:t>
            </a:r>
            <a:r>
              <a:rPr lang="en-US" sz="1000" baseline="0"/>
              <a:t> Económica 2017*</a:t>
            </a:r>
          </a:p>
          <a:p>
            <a:pPr>
              <a:defRPr sz="1000"/>
            </a:pPr>
            <a:r>
              <a:rPr lang="en-US" sz="1000" baseline="0"/>
              <a:t>(% PBI)</a:t>
            </a:r>
            <a:r>
              <a:rPr lang="en-US" sz="1000"/>
              <a:t> </a:t>
            </a:r>
          </a:p>
        </c:rich>
      </c:tx>
      <c:layout>
        <c:manualLayout>
          <c:xMode val="edge"/>
          <c:yMode val="edge"/>
          <c:x val="0.17280815058580848"/>
          <c:y val="1.5679012345679012E-2"/>
        </c:manualLayout>
      </c:layout>
      <c:overlay val="0"/>
    </c:title>
    <c:autoTitleDeleted val="0"/>
    <c:view3D>
      <c:rotX val="25"/>
      <c:rotY val="10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1822070864055523"/>
          <c:y val="0.14944074074074074"/>
          <c:w val="0.58250563763186669"/>
          <c:h val="0.84663981481481476"/>
        </c:manualLayout>
      </c:layout>
      <c:pie3DChart>
        <c:varyColors val="1"/>
        <c:ser>
          <c:idx val="0"/>
          <c:order val="0"/>
          <c:spPr>
            <a:ln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chemeClr val="accent2"/>
              </a:solidFill>
              <a:ln>
                <a:solidFill>
                  <a:schemeClr val="tx1"/>
                </a:solidFill>
              </a:ln>
            </c:spPr>
          </c:dPt>
          <c:dPt>
            <c:idx val="1"/>
            <c:bubble3D val="0"/>
            <c:spPr>
              <a:solidFill>
                <a:schemeClr val="accent2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2"/>
            <c:bubble3D val="0"/>
            <c:spPr>
              <a:solidFill>
                <a:schemeClr val="accent2">
                  <a:lumMod val="50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3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4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5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6"/>
            <c:bubble3D val="0"/>
            <c:spPr>
              <a:solidFill>
                <a:schemeClr val="bg1">
                  <a:lumMod val="85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7"/>
            <c:bubble3D val="0"/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8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>
                <a:solidFill>
                  <a:schemeClr val="tx1"/>
                </a:solidFill>
              </a:ln>
            </c:spPr>
          </c:dPt>
          <c:dLbls>
            <c:dLbl>
              <c:idx val="0"/>
              <c:layout>
                <c:manualLayout>
                  <c:x val="-0.18078891905589678"/>
                  <c:y val="-0.25382067901234567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800" b="0">
                      <a:solidFill>
                        <a:schemeClr val="bg1"/>
                      </a:solidFill>
                      <a:latin typeface="Arial Narrow" panose="020B0606020202030204" pitchFamily="34" charset="0"/>
                    </a:defRPr>
                  </a:pPr>
                  <a:endParaRPr lang="es-PE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-5.5978191130407327E-2"/>
                  <c:y val="3.5326234567901238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-6.5647983944299867E-2"/>
                  <c:y val="-9.0104938271604942E-3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-3.9874486373610754E-2"/>
                  <c:y val="-3.1697530864197493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-3.2888890530072587E-2"/>
                  <c:y val="-6.228179012345679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-2.3911656722632058E-2"/>
                  <c:y val="-4.3308641975308641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</c:dLbl>
            <c:dLbl>
              <c:idx val="6"/>
              <c:layout>
                <c:manualLayout>
                  <c:x val="3.3708107888544343E-2"/>
                  <c:y val="-3.4449074074074076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</c:dLbl>
            <c:dLbl>
              <c:idx val="7"/>
              <c:layout>
                <c:manualLayout>
                  <c:x val="0.10652502841042845"/>
                  <c:y val="1.8515740740740742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</c:dLbl>
            <c:dLbl>
              <c:idx val="8"/>
              <c:layout>
                <c:manualLayout>
                  <c:x val="3.337189089287676E-2"/>
                  <c:y val="4.1129320987654323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</c:dLbl>
            <c:numFmt formatCode="0.0%" sourceLinked="0"/>
            <c:txPr>
              <a:bodyPr/>
              <a:lstStyle/>
              <a:p>
                <a:pPr>
                  <a:defRPr sz="750" b="0"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bestFit"/>
            <c:showLegendKey val="1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Sur!$C$67:$C$75</c:f>
              <c:strCache>
                <c:ptCount val="9"/>
                <c:pt idx="0">
                  <c:v>Minería e Hidrocarburos</c:v>
                </c:pt>
                <c:pt idx="1">
                  <c:v>Manufactura</c:v>
                </c:pt>
                <c:pt idx="2">
                  <c:v>Comercio</c:v>
                </c:pt>
                <c:pt idx="3">
                  <c:v>Construcción</c:v>
                </c:pt>
                <c:pt idx="4">
                  <c:v>Agropecuario</c:v>
                </c:pt>
                <c:pt idx="5">
                  <c:v>Transporte y almacenamiento</c:v>
                </c:pt>
                <c:pt idx="6">
                  <c:v>Administración Pública y Defensa</c:v>
                </c:pt>
                <c:pt idx="7">
                  <c:v>Telecomunicaciones</c:v>
                </c:pt>
                <c:pt idx="8">
                  <c:v>Otros servicios**</c:v>
                </c:pt>
              </c:strCache>
            </c:strRef>
          </c:cat>
          <c:val>
            <c:numRef>
              <c:f>Sur!$D$67:$D$75</c:f>
              <c:numCache>
                <c:formatCode>#,##0</c:formatCode>
                <c:ptCount val="9"/>
                <c:pt idx="0">
                  <c:v>29000.337784701413</c:v>
                </c:pt>
                <c:pt idx="1">
                  <c:v>9468.8199053740736</c:v>
                </c:pt>
                <c:pt idx="2">
                  <c:v>6792.1402442995732</c:v>
                </c:pt>
                <c:pt idx="3">
                  <c:v>5864.0182333360817</c:v>
                </c:pt>
                <c:pt idx="4">
                  <c:v>4736.0769181697515</c:v>
                </c:pt>
                <c:pt idx="5">
                  <c:v>3855.4182532408372</c:v>
                </c:pt>
                <c:pt idx="6">
                  <c:v>3116.355628641671</c:v>
                </c:pt>
                <c:pt idx="7">
                  <c:v>2298.2463111573684</c:v>
                </c:pt>
                <c:pt idx="8">
                  <c:v>14844.598697458274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en-US" sz="900"/>
              <a:t>Macro Región </a:t>
            </a:r>
            <a:r>
              <a:rPr lang="en-US" sz="900" baseline="0"/>
              <a:t> Sur</a:t>
            </a:r>
            <a:r>
              <a:rPr lang="en-US" sz="900"/>
              <a:t>: Crecimiento estimado por Actividades Económicas, 2017*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32309318791482045"/>
          <c:y val="0.12208156762439443"/>
          <c:w val="0.66571238780700004"/>
          <c:h val="0.7110120628176921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solidFill>
                <a:schemeClr val="accent2">
                  <a:lumMod val="50000"/>
                </a:schemeClr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750"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Sur!$J$67:$J$78</c:f>
              <c:strCache>
                <c:ptCount val="12"/>
                <c:pt idx="0">
                  <c:v>Telecomunicaciones</c:v>
                </c:pt>
                <c:pt idx="1">
                  <c:v>Transporte y almacenamiento</c:v>
                </c:pt>
                <c:pt idx="2">
                  <c:v>Agropecuario</c:v>
                </c:pt>
                <c:pt idx="3">
                  <c:v>Otros servicios</c:v>
                </c:pt>
                <c:pt idx="4">
                  <c:v>Alojamiento y Restaurantes</c:v>
                </c:pt>
                <c:pt idx="5">
                  <c:v>Administración Pública y Defensa</c:v>
                </c:pt>
                <c:pt idx="6">
                  <c:v>Pesca y Acuicultura</c:v>
                </c:pt>
                <c:pt idx="7">
                  <c:v>Comercio</c:v>
                </c:pt>
                <c:pt idx="8">
                  <c:v>Manufactura</c:v>
                </c:pt>
                <c:pt idx="9">
                  <c:v>Construcción</c:v>
                </c:pt>
                <c:pt idx="10">
                  <c:v>Electricidad, Gas y Agua</c:v>
                </c:pt>
                <c:pt idx="11">
                  <c:v>Minería e Hidrocarburos</c:v>
                </c:pt>
              </c:strCache>
            </c:strRef>
          </c:cat>
          <c:val>
            <c:numRef>
              <c:f>Sur!$K$67:$K$78</c:f>
              <c:numCache>
                <c:formatCode>0.0%</c:formatCode>
                <c:ptCount val="12"/>
                <c:pt idx="0">
                  <c:v>7.954233398407462E-2</c:v>
                </c:pt>
                <c:pt idx="1">
                  <c:v>4.9212741269847093E-2</c:v>
                </c:pt>
                <c:pt idx="2">
                  <c:v>4.4791836586655087E-2</c:v>
                </c:pt>
                <c:pt idx="3">
                  <c:v>4.1783588570304842E-2</c:v>
                </c:pt>
                <c:pt idx="4">
                  <c:v>3.918930621074046E-2</c:v>
                </c:pt>
                <c:pt idx="5">
                  <c:v>3.0556218145333158E-2</c:v>
                </c:pt>
                <c:pt idx="6">
                  <c:v>2.7877351864064481E-2</c:v>
                </c:pt>
                <c:pt idx="7">
                  <c:v>2.5657711972747022E-2</c:v>
                </c:pt>
                <c:pt idx="8">
                  <c:v>2.5238953256927932E-2</c:v>
                </c:pt>
                <c:pt idx="9">
                  <c:v>2.1321275138651563E-2</c:v>
                </c:pt>
                <c:pt idx="10">
                  <c:v>2.1185755968410103E-2</c:v>
                </c:pt>
                <c:pt idx="11">
                  <c:v>-1.9300788385010703E-2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0850048"/>
        <c:axId val="90852736"/>
      </c:barChart>
      <c:catAx>
        <c:axId val="90850048"/>
        <c:scaling>
          <c:orientation val="maxMin"/>
        </c:scaling>
        <c:delete val="0"/>
        <c:axPos val="l"/>
        <c:majorTickMark val="out"/>
        <c:minorTickMark val="none"/>
        <c:tickLblPos val="low"/>
        <c:txPr>
          <a:bodyPr/>
          <a:lstStyle/>
          <a:p>
            <a:pPr>
              <a:defRPr sz="800">
                <a:latin typeface="Arial Narrow" panose="020B0606020202030204" pitchFamily="34" charset="0"/>
              </a:defRPr>
            </a:pPr>
            <a:endParaRPr lang="es-PE"/>
          </a:p>
        </c:txPr>
        <c:crossAx val="90852736"/>
        <c:crosses val="autoZero"/>
        <c:auto val="1"/>
        <c:lblAlgn val="ctr"/>
        <c:lblOffset val="100"/>
        <c:noMultiLvlLbl val="0"/>
      </c:catAx>
      <c:valAx>
        <c:axId val="90852736"/>
        <c:scaling>
          <c:orientation val="minMax"/>
          <c:max val="0.17"/>
          <c:min val="-8.0000000000000016E-2"/>
        </c:scaling>
        <c:delete val="1"/>
        <c:axPos val="t"/>
        <c:numFmt formatCode="0.0%" sourceLinked="1"/>
        <c:majorTickMark val="out"/>
        <c:minorTickMark val="none"/>
        <c:tickLblPos val="nextTo"/>
        <c:crossAx val="908500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s-PE" sz="1000"/>
              <a:t>Macro Región Sur:  </a:t>
            </a:r>
          </a:p>
          <a:p>
            <a:pPr>
              <a:defRPr sz="1000"/>
            </a:pPr>
            <a:r>
              <a:rPr lang="es-PE" sz="1000"/>
              <a:t>Participación de las regiones en el PBI de la macro región, 2017*</a:t>
            </a:r>
          </a:p>
        </c:rich>
      </c:tx>
      <c:layout>
        <c:manualLayout>
          <c:xMode val="edge"/>
          <c:yMode val="edge"/>
          <c:x val="0.13628099173553718"/>
          <c:y val="1.443391766075065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0760916249105227"/>
          <c:y val="0.12416777667660749"/>
          <c:w val="0.60527559055118108"/>
          <c:h val="0.79283719677407627"/>
        </c:manualLayout>
      </c:layout>
      <c:doughnutChart>
        <c:varyColors val="1"/>
        <c:ser>
          <c:idx val="0"/>
          <c:order val="0"/>
          <c:spPr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  <c:dPt>
            <c:idx val="0"/>
            <c:bubble3D val="0"/>
            <c:spPr>
              <a:solidFill>
                <a:schemeClr val="accent2">
                  <a:lumMod val="50000"/>
                </a:schemeClr>
              </a:solidFill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</c:dPt>
          <c:dPt>
            <c:idx val="1"/>
            <c:bubble3D val="0"/>
            <c:spPr>
              <a:solidFill>
                <a:schemeClr val="accent2">
                  <a:lumMod val="75000"/>
                </a:schemeClr>
              </a:solidFill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</c:dPt>
          <c:dPt>
            <c:idx val="2"/>
            <c:bubble3D val="0"/>
            <c:spPr>
              <a:solidFill>
                <a:schemeClr val="accent2"/>
              </a:solidFill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</c:dPt>
          <c:dPt>
            <c:idx val="3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</c:dPt>
          <c:dPt>
            <c:idx val="4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</c:dPt>
          <c:dPt>
            <c:idx val="5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</c:dPt>
          <c:dPt>
            <c:idx val="6"/>
            <c:bubble3D val="0"/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</c:dPt>
          <c:dPt>
            <c:idx val="7"/>
            <c:bubble3D val="0"/>
            <c:spPr>
              <a:solidFill>
                <a:schemeClr val="bg1">
                  <a:lumMod val="85000"/>
                </a:schemeClr>
              </a:solidFill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</c:dPt>
          <c:dLbls>
            <c:dLbl>
              <c:idx val="0"/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/>
                      </a:solidFill>
                      <a:latin typeface="Arial Narrow" panose="020B0606020202030204" pitchFamily="34" charset="0"/>
                    </a:defRPr>
                  </a:pPr>
                  <a:endParaRPr lang="es-PE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/>
                      </a:solidFill>
                      <a:latin typeface="Arial Narrow" panose="020B0606020202030204" pitchFamily="34" charset="0"/>
                    </a:defRPr>
                  </a:pPr>
                  <a:endParaRPr lang="es-PE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/>
                      </a:solidFill>
                      <a:latin typeface="Arial Narrow" panose="020B0606020202030204" pitchFamily="34" charset="0"/>
                    </a:defRPr>
                  </a:pPr>
                  <a:endParaRPr lang="es-PE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0.0%" sourceLinked="0"/>
            <c:txPr>
              <a:bodyPr/>
              <a:lstStyle/>
              <a:p>
                <a:pPr>
                  <a:defRPr sz="900" b="1">
                    <a:latin typeface="Arial Narrow" panose="020B0606020202030204" pitchFamily="34" charset="0"/>
                  </a:defRPr>
                </a:pPr>
                <a:endParaRPr lang="es-P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Sur!$D$105:$D$110</c:f>
              <c:strCache>
                <c:ptCount val="6"/>
                <c:pt idx="0">
                  <c:v>Arequipa</c:v>
                </c:pt>
                <c:pt idx="1">
                  <c:v>Cusco</c:v>
                </c:pt>
                <c:pt idx="2">
                  <c:v>Puno</c:v>
                </c:pt>
                <c:pt idx="3">
                  <c:v>Moquegua</c:v>
                </c:pt>
                <c:pt idx="4">
                  <c:v>Tacna</c:v>
                </c:pt>
                <c:pt idx="5">
                  <c:v>Madre de Dios</c:v>
                </c:pt>
              </c:strCache>
            </c:strRef>
          </c:cat>
          <c:val>
            <c:numRef>
              <c:f>Sur!$E$105:$E$110</c:f>
              <c:numCache>
                <c:formatCode>0.0%</c:formatCode>
                <c:ptCount val="6"/>
                <c:pt idx="0">
                  <c:v>0.38595742511884834</c:v>
                </c:pt>
                <c:pt idx="1">
                  <c:v>0.27422657569995629</c:v>
                </c:pt>
                <c:pt idx="2">
                  <c:v>0.11759548873162549</c:v>
                </c:pt>
                <c:pt idx="3">
                  <c:v>0.10843944528445359</c:v>
                </c:pt>
                <c:pt idx="4">
                  <c:v>8.1896198352806981E-2</c:v>
                </c:pt>
                <c:pt idx="5">
                  <c:v>3.1884866812309287E-2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40314852172404064"/>
          <c:y val="0.36440414060226944"/>
          <c:w val="0.23241144443721395"/>
          <c:h val="0.3078987625472796"/>
        </c:manualLayout>
      </c:layout>
      <c:overlay val="0"/>
      <c:txPr>
        <a:bodyPr/>
        <a:lstStyle/>
        <a:p>
          <a:pPr>
            <a:defRPr sz="900">
              <a:latin typeface="Arial Narrow" panose="020B0606020202030204" pitchFamily="34" charset="0"/>
            </a:defRPr>
          </a:pPr>
          <a:endParaRPr lang="es-PE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Macro Región Sur: Crecimiento estimado del PBI regional, 2017</a:t>
            </a:r>
          </a:p>
          <a:p>
            <a:pPr>
              <a:defRPr sz="1000"/>
            </a:pPr>
            <a:r>
              <a:rPr lang="en-US" sz="1000"/>
              <a:t>(Var. %)</a:t>
            </a:r>
          </a:p>
        </c:rich>
      </c:tx>
      <c:layout>
        <c:manualLayout>
          <c:xMode val="edge"/>
          <c:yMode val="edge"/>
          <c:x val="0.11147766323024054"/>
          <c:y val="2.256699242702672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904161052033444"/>
          <c:y val="0.18344180988463885"/>
          <c:w val="0.7553714857807724"/>
          <c:h val="0.6643550800758037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2">
                <a:lumMod val="40000"/>
                <a:lumOff val="60000"/>
              </a:schemeClr>
            </a:solidFill>
            <a:ln>
              <a:solidFill>
                <a:schemeClr val="accent2"/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800"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Sur!$K$102:$K$107</c:f>
              <c:strCache>
                <c:ptCount val="6"/>
                <c:pt idx="0">
                  <c:v>Puno</c:v>
                </c:pt>
                <c:pt idx="1">
                  <c:v>Arequipa</c:v>
                </c:pt>
                <c:pt idx="2">
                  <c:v>Moquegua</c:v>
                </c:pt>
                <c:pt idx="3">
                  <c:v>Tacna</c:v>
                </c:pt>
                <c:pt idx="4">
                  <c:v>Cusco</c:v>
                </c:pt>
                <c:pt idx="5">
                  <c:v>Madre de Dios</c:v>
                </c:pt>
              </c:strCache>
            </c:strRef>
          </c:cat>
          <c:val>
            <c:numRef>
              <c:f>Sur!$L$102:$L$107</c:f>
              <c:numCache>
                <c:formatCode>0.0%</c:formatCode>
                <c:ptCount val="6"/>
                <c:pt idx="0">
                  <c:v>3.4872204860530109E-2</c:v>
                </c:pt>
                <c:pt idx="1">
                  <c:v>3.4264160520576681E-2</c:v>
                </c:pt>
                <c:pt idx="2">
                  <c:v>1.614674587636955E-2</c:v>
                </c:pt>
                <c:pt idx="3">
                  <c:v>6.9139768618509123E-4</c:v>
                </c:pt>
                <c:pt idx="4">
                  <c:v>-6.2884451590987656E-3</c:v>
                </c:pt>
                <c:pt idx="5">
                  <c:v>-6.468486049395239E-2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947584"/>
        <c:axId val="90949120"/>
      </c:barChart>
      <c:catAx>
        <c:axId val="90947584"/>
        <c:scaling>
          <c:orientation val="maxMin"/>
        </c:scaling>
        <c:delete val="0"/>
        <c:axPos val="l"/>
        <c:majorTickMark val="out"/>
        <c:minorTickMark val="none"/>
        <c:tickLblPos val="low"/>
        <c:txPr>
          <a:bodyPr/>
          <a:lstStyle/>
          <a:p>
            <a:pPr>
              <a:defRPr sz="800" b="1">
                <a:latin typeface="Arial Narrow" panose="020B0606020202030204" pitchFamily="34" charset="0"/>
              </a:defRPr>
            </a:pPr>
            <a:endParaRPr lang="es-PE"/>
          </a:p>
        </c:txPr>
        <c:crossAx val="90949120"/>
        <c:crosses val="autoZero"/>
        <c:auto val="1"/>
        <c:lblAlgn val="ctr"/>
        <c:lblOffset val="100"/>
        <c:noMultiLvlLbl val="0"/>
      </c:catAx>
      <c:valAx>
        <c:axId val="90949120"/>
        <c:scaling>
          <c:orientation val="minMax"/>
          <c:max val="0.1"/>
          <c:min val="-8.0000000000000016E-2"/>
        </c:scaling>
        <c:delete val="1"/>
        <c:axPos val="t"/>
        <c:numFmt formatCode="0.0%" sourceLinked="1"/>
        <c:majorTickMark val="out"/>
        <c:minorTickMark val="none"/>
        <c:tickLblPos val="nextTo"/>
        <c:crossAx val="909475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3.png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180975</xdr:colOff>
      <xdr:row>6</xdr:row>
      <xdr:rowOff>137223</xdr:rowOff>
    </xdr:from>
    <xdr:to>
      <xdr:col>11</xdr:col>
      <xdr:colOff>552451</xdr:colOff>
      <xdr:row>22</xdr:row>
      <xdr:rowOff>127795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81550" y="1375473"/>
          <a:ext cx="3000376" cy="30385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161925</xdr:colOff>
      <xdr:row>0</xdr:row>
      <xdr:rowOff>104775</xdr:rowOff>
    </xdr:from>
    <xdr:to>
      <xdr:col>15</xdr:col>
      <xdr:colOff>619125</xdr:colOff>
      <xdr:row>3</xdr:row>
      <xdr:rowOff>66675</xdr:rowOff>
    </xdr:to>
    <xdr:sp macro="" textlink="">
      <xdr:nvSpPr>
        <xdr:cNvPr id="3" name="2 Flecha abajo"/>
        <xdr:cNvSpPr/>
      </xdr:nvSpPr>
      <xdr:spPr>
        <a:xfrm>
          <a:off x="11877675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161925</xdr:colOff>
      <xdr:row>0</xdr:row>
      <xdr:rowOff>104775</xdr:rowOff>
    </xdr:from>
    <xdr:to>
      <xdr:col>15</xdr:col>
      <xdr:colOff>619125</xdr:colOff>
      <xdr:row>3</xdr:row>
      <xdr:rowOff>0</xdr:rowOff>
    </xdr:to>
    <xdr:sp macro="" textlink="">
      <xdr:nvSpPr>
        <xdr:cNvPr id="3" name="2 Flecha abajo"/>
        <xdr:cNvSpPr/>
      </xdr:nvSpPr>
      <xdr:spPr>
        <a:xfrm>
          <a:off x="11877675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161925</xdr:colOff>
      <xdr:row>0</xdr:row>
      <xdr:rowOff>104775</xdr:rowOff>
    </xdr:from>
    <xdr:to>
      <xdr:col>15</xdr:col>
      <xdr:colOff>619125</xdr:colOff>
      <xdr:row>3</xdr:row>
      <xdr:rowOff>0</xdr:rowOff>
    </xdr:to>
    <xdr:sp macro="" textlink="">
      <xdr:nvSpPr>
        <xdr:cNvPr id="3" name="2 Flecha abajo"/>
        <xdr:cNvSpPr/>
      </xdr:nvSpPr>
      <xdr:spPr>
        <a:xfrm>
          <a:off x="11877675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161925</xdr:colOff>
      <xdr:row>0</xdr:row>
      <xdr:rowOff>104775</xdr:rowOff>
    </xdr:from>
    <xdr:to>
      <xdr:col>15</xdr:col>
      <xdr:colOff>619125</xdr:colOff>
      <xdr:row>3</xdr:row>
      <xdr:rowOff>0</xdr:rowOff>
    </xdr:to>
    <xdr:sp macro="" textlink="">
      <xdr:nvSpPr>
        <xdr:cNvPr id="3" name="2 Flecha abajo"/>
        <xdr:cNvSpPr/>
      </xdr:nvSpPr>
      <xdr:spPr>
        <a:xfrm>
          <a:off x="11877675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161925</xdr:colOff>
      <xdr:row>0</xdr:row>
      <xdr:rowOff>104775</xdr:rowOff>
    </xdr:from>
    <xdr:to>
      <xdr:col>15</xdr:col>
      <xdr:colOff>619125</xdr:colOff>
      <xdr:row>3</xdr:row>
      <xdr:rowOff>0</xdr:rowOff>
    </xdr:to>
    <xdr:sp macro="" textlink="">
      <xdr:nvSpPr>
        <xdr:cNvPr id="3" name="2 Flecha abajo"/>
        <xdr:cNvSpPr/>
      </xdr:nvSpPr>
      <xdr:spPr>
        <a:xfrm>
          <a:off x="11877675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247650</xdr:colOff>
      <xdr:row>1</xdr:row>
      <xdr:rowOff>0</xdr:rowOff>
    </xdr:from>
    <xdr:to>
      <xdr:col>8</xdr:col>
      <xdr:colOff>533400</xdr:colOff>
      <xdr:row>6</xdr:row>
      <xdr:rowOff>163536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0" y="190500"/>
          <a:ext cx="1066800" cy="11160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314325</xdr:colOff>
      <xdr:row>27</xdr:row>
      <xdr:rowOff>42862</xdr:rowOff>
    </xdr:from>
    <xdr:to>
      <xdr:col>13</xdr:col>
      <xdr:colOff>246975</xdr:colOff>
      <xdr:row>42</xdr:row>
      <xdr:rowOff>65362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747598</xdr:colOff>
      <xdr:row>63</xdr:row>
      <xdr:rowOff>149511</xdr:rowOff>
    </xdr:from>
    <xdr:to>
      <xdr:col>7</xdr:col>
      <xdr:colOff>672861</xdr:colOff>
      <xdr:row>80</xdr:row>
      <xdr:rowOff>151011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0</xdr:colOff>
      <xdr:row>45</xdr:row>
      <xdr:rowOff>0</xdr:rowOff>
    </xdr:from>
    <xdr:to>
      <xdr:col>15</xdr:col>
      <xdr:colOff>457200</xdr:colOff>
      <xdr:row>47</xdr:row>
      <xdr:rowOff>152400</xdr:rowOff>
    </xdr:to>
    <xdr:sp macro="" textlink="">
      <xdr:nvSpPr>
        <xdr:cNvPr id="15" name="14 Flecha abajo"/>
        <xdr:cNvSpPr/>
      </xdr:nvSpPr>
      <xdr:spPr>
        <a:xfrm>
          <a:off x="11715750" y="8572500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15</xdr:col>
      <xdr:colOff>0</xdr:colOff>
      <xdr:row>4</xdr:row>
      <xdr:rowOff>0</xdr:rowOff>
    </xdr:from>
    <xdr:to>
      <xdr:col>15</xdr:col>
      <xdr:colOff>457200</xdr:colOff>
      <xdr:row>6</xdr:row>
      <xdr:rowOff>152400</xdr:rowOff>
    </xdr:to>
    <xdr:sp macro="" textlink="">
      <xdr:nvSpPr>
        <xdr:cNvPr id="16" name="15 Flecha abajo"/>
        <xdr:cNvSpPr/>
      </xdr:nvSpPr>
      <xdr:spPr>
        <a:xfrm>
          <a:off x="11715750" y="762000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8</xdr:col>
      <xdr:colOff>370848</xdr:colOff>
      <xdr:row>63</xdr:row>
      <xdr:rowOff>126647</xdr:rowOff>
    </xdr:from>
    <xdr:to>
      <xdr:col>14</xdr:col>
      <xdr:colOff>585162</xdr:colOff>
      <xdr:row>83</xdr:row>
      <xdr:rowOff>7327</xdr:rowOff>
    </xdr:to>
    <xdr:graphicFrame macro="">
      <xdr:nvGraphicFramePr>
        <xdr:cNvPr id="14" name="1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473530</xdr:colOff>
      <xdr:row>98</xdr:row>
      <xdr:rowOff>155802</xdr:rowOff>
    </xdr:from>
    <xdr:to>
      <xdr:col>7</xdr:col>
      <xdr:colOff>402773</xdr:colOff>
      <xdr:row>117</xdr:row>
      <xdr:rowOff>55790</xdr:rowOff>
    </xdr:to>
    <xdr:graphicFrame macro="">
      <xdr:nvGraphicFramePr>
        <xdr:cNvPr id="17" name="1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361949</xdr:colOff>
      <xdr:row>98</xdr:row>
      <xdr:rowOff>185736</xdr:rowOff>
    </xdr:from>
    <xdr:to>
      <xdr:col>14</xdr:col>
      <xdr:colOff>295274</xdr:colOff>
      <xdr:row>116</xdr:row>
      <xdr:rowOff>133349</xdr:rowOff>
    </xdr:to>
    <xdr:graphicFrame macro="">
      <xdr:nvGraphicFramePr>
        <xdr:cNvPr id="18" name="1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0.87147</cdr:y>
    </cdr:from>
    <cdr:to>
      <cdr:x>1</cdr:x>
      <cdr:y>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2509838"/>
          <a:ext cx="5400000" cy="37016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r>
            <a:rPr lang="es-PE" sz="700" i="1">
              <a:latin typeface="Arial Narrow" panose="020B0606020202030204" pitchFamily="34" charset="0"/>
            </a:rPr>
            <a:t>* Estimado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700">
              <a:latin typeface="Arial Narrow" panose="020B0606020202030204" pitchFamily="34" charset="0"/>
            </a:rPr>
            <a:t>Fuentes: INEI, BCRP, MEF, MINCETUR, MINEM, MINAG, MTC, SUNAT.                                                                                    </a:t>
          </a:r>
          <a:r>
            <a:rPr lang="es-PE" sz="700">
              <a:effectLst/>
              <a:latin typeface="+mn-lt"/>
              <a:ea typeface="+mn-ea"/>
              <a:cs typeface="+mn-cs"/>
            </a:rPr>
            <a:t>Elaboración: CIE-PERUCÁMARAS </a:t>
          </a:r>
          <a:endParaRPr lang="es-PE" sz="700">
            <a:effectLst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0.86031</cdr:y>
    </cdr:from>
    <cdr:to>
      <cdr:x>1</cdr:x>
      <cdr:y>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2787405"/>
          <a:ext cx="5397213" cy="4525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PE" sz="700" i="1">
              <a:latin typeface="Arial Narrow" panose="020B0606020202030204" pitchFamily="34" charset="0"/>
            </a:rPr>
            <a:t>*   Estimado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700" i="1">
              <a:latin typeface="Arial Narrow" panose="020B0606020202030204" pitchFamily="34" charset="0"/>
            </a:rPr>
            <a:t>** Otros servicios incluyen: Electricidad, Alojamiento, Pesca y Otros servicios.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700">
              <a:latin typeface="Arial Narrow" panose="020B0606020202030204" pitchFamily="34" charset="0"/>
            </a:rPr>
            <a:t>Fuentes: INEI, BCRP, MEF, MINCETUR, MINEM, MINAG, MTC, SUNAT.                                                                                    </a:t>
          </a:r>
          <a:r>
            <a:rPr lang="es-PE" sz="700">
              <a:effectLst/>
              <a:latin typeface="+mn-lt"/>
              <a:ea typeface="+mn-ea"/>
              <a:cs typeface="+mn-cs"/>
            </a:rPr>
            <a:t>Elaboración: CIE-PERUCÁMARAS </a:t>
          </a:r>
          <a:endParaRPr lang="es-PE" sz="700">
            <a:effectLst/>
          </a:endParaRPr>
        </a:p>
      </cdr:txBody>
    </cdr:sp>
  </cdr:relSizeAnchor>
  <cdr:relSizeAnchor xmlns:cdr="http://schemas.openxmlformats.org/drawingml/2006/chartDrawing">
    <cdr:from>
      <cdr:x>0.71779</cdr:x>
      <cdr:y>0.72085</cdr:y>
    </cdr:from>
    <cdr:to>
      <cdr:x>0.9792</cdr:x>
      <cdr:y>0.8355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3887662" y="2335545"/>
          <a:ext cx="1415835" cy="3714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PE" sz="800">
              <a:latin typeface="Arial Narrow" panose="020B0606020202030204" pitchFamily="34" charset="0"/>
            </a:rPr>
            <a:t>PBI</a:t>
          </a:r>
          <a:r>
            <a:rPr lang="es-PE" sz="800" baseline="0">
              <a:latin typeface="Arial Narrow" panose="020B0606020202030204" pitchFamily="34" charset="0"/>
            </a:rPr>
            <a:t> Estimado en la Macro Región:</a:t>
          </a:r>
        </a:p>
        <a:p xmlns:a="http://schemas.openxmlformats.org/drawingml/2006/main">
          <a:r>
            <a:rPr lang="es-PE" sz="800" baseline="0">
              <a:latin typeface="Arial Narrow" panose="020B0606020202030204" pitchFamily="34" charset="0"/>
            </a:rPr>
            <a:t>S/ </a:t>
          </a:r>
          <a:r>
            <a:rPr lang="es-PE" sz="800" baseline="0">
              <a:solidFill>
                <a:sysClr val="windowText" lastClr="000000"/>
              </a:solidFill>
              <a:latin typeface="Arial Narrow" panose="020B0606020202030204" pitchFamily="34" charset="0"/>
            </a:rPr>
            <a:t>79,976 millones</a:t>
          </a:r>
          <a:endParaRPr lang="es-PE" sz="800">
            <a:solidFill>
              <a:sysClr val="windowText" lastClr="000000"/>
            </a:solidFill>
            <a:latin typeface="Arial Narrow" panose="020B0606020202030204" pitchFamily="34" charset="0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0.88929</cdr:y>
    </cdr:from>
    <cdr:to>
      <cdr:x>1</cdr:x>
      <cdr:y>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2881313"/>
          <a:ext cx="4320000" cy="3586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PE" sz="700" i="1">
              <a:latin typeface="Arial Narrow" panose="020B0606020202030204" pitchFamily="34" charset="0"/>
            </a:rPr>
            <a:t>*   Estimado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700">
              <a:latin typeface="Arial Narrow" panose="020B0606020202030204" pitchFamily="34" charset="0"/>
            </a:rPr>
            <a:t>Fuentes: INEI, BCRP, MEF, MINCETUR, MINEM, MINAG, MTC, SUNAT.                                                          </a:t>
          </a:r>
          <a:r>
            <a:rPr lang="es-PE" sz="700">
              <a:effectLst/>
              <a:latin typeface="+mn-lt"/>
              <a:ea typeface="+mn-ea"/>
              <a:cs typeface="+mn-cs"/>
            </a:rPr>
            <a:t>Elaboración: CIE-PERUCÁMARAS </a:t>
          </a:r>
          <a:endParaRPr lang="es-PE" sz="700">
            <a:effectLst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</cdr:x>
      <cdr:y>0.88586</cdr:y>
    </cdr:from>
    <cdr:to>
      <cdr:x>1</cdr:x>
      <cdr:y>0.99657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2870200"/>
          <a:ext cx="4572000" cy="3586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PE" sz="700" i="1">
              <a:latin typeface="Arial Narrow" panose="020B0606020202030204" pitchFamily="34" charset="0"/>
            </a:rPr>
            <a:t>*   Estimado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700">
              <a:latin typeface="Arial Narrow" panose="020B0606020202030204" pitchFamily="34" charset="0"/>
            </a:rPr>
            <a:t>Fuentes: INEI, BCRP, MEF, MINCETUR, MINEM, MINAG, MTC, SUNAT.                                             </a:t>
          </a:r>
          <a:r>
            <a:rPr lang="es-PE" sz="700">
              <a:effectLst/>
              <a:latin typeface="+mn-lt"/>
              <a:ea typeface="+mn-ea"/>
              <a:cs typeface="+mn-cs"/>
            </a:rPr>
            <a:t>Elaboración: CIE-PERUCÁMARAS </a:t>
          </a:r>
          <a:endParaRPr lang="es-PE" sz="700">
            <a:effectLst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</cdr:x>
      <cdr:y>0.85532</cdr:y>
    </cdr:from>
    <cdr:to>
      <cdr:x>1</cdr:x>
      <cdr:y>0.99736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2346325"/>
          <a:ext cx="4572000" cy="3896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PE" sz="700" i="1">
              <a:latin typeface="Arial Narrow" panose="020B0606020202030204" pitchFamily="34" charset="0"/>
            </a:rPr>
            <a:t>*   Estimado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700">
              <a:latin typeface="Arial Narrow" panose="020B0606020202030204" pitchFamily="34" charset="0"/>
            </a:rPr>
            <a:t>Fuentes: INEI, BCRP, MEF, MINCETUR, MINEM, MINAG, MTC, SUNAT.                                             </a:t>
          </a:r>
          <a:r>
            <a:rPr lang="es-PE" sz="700">
              <a:effectLst/>
              <a:latin typeface="+mn-lt"/>
              <a:ea typeface="+mn-ea"/>
              <a:cs typeface="+mn-cs"/>
            </a:rPr>
            <a:t>Elaboración: CIE-PERUCÁMARAS </a:t>
          </a:r>
          <a:endParaRPr lang="es-PE" sz="700">
            <a:effectLst/>
          </a:endParaRPr>
        </a:p>
      </cdr:txBody>
    </cdr:sp>
  </cdr:relSizeAnchor>
  <cdr:relSizeAnchor xmlns:cdr="http://schemas.openxmlformats.org/drawingml/2006/chartDrawing">
    <cdr:from>
      <cdr:x>0.71959</cdr:x>
      <cdr:y>0.51763</cdr:y>
    </cdr:from>
    <cdr:to>
      <cdr:x>0.91753</cdr:x>
      <cdr:y>0.78843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3324226" y="1747839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PE" sz="1100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161925</xdr:colOff>
      <xdr:row>0</xdr:row>
      <xdr:rowOff>104775</xdr:rowOff>
    </xdr:from>
    <xdr:to>
      <xdr:col>15</xdr:col>
      <xdr:colOff>619125</xdr:colOff>
      <xdr:row>3</xdr:row>
      <xdr:rowOff>66675</xdr:rowOff>
    </xdr:to>
    <xdr:sp macro="" textlink="">
      <xdr:nvSpPr>
        <xdr:cNvPr id="3" name="2 Flecha abajo"/>
        <xdr:cNvSpPr/>
      </xdr:nvSpPr>
      <xdr:spPr>
        <a:xfrm>
          <a:off x="11877675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GEE/Carpeta%20IMF/2003/12-2003/Distribuci&#243;n%20Colocacion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ARPETA%20CONSOLIDADA/Deudores%20Bolet&#237;n/DEUDORES%20POR%20TIPO%20DE%20EMPRESA%20Y%20TIPO%20DE%20CR&#201;DITO%20PARA%20EL%20BOLET&#205;N%20LAS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ARPETA%20CONSOLIDADA/Deudores%20Bolet&#237;n/MODIFICACI&#211;N%20WEB%20DEUDORES%20%20%20%20carpetas%20dic%2008-nov%2012/DEUDORES%20POR%20TIPO%20DE%20EMPRESA%20Y%20TIPO%20DE%20CR&#201;DITO%20PARA%20EL%20BOLET&#205;N%20DESDE%20JULIO%2020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Talledo/Mis%20documentos/Jackie/Carpeta%2012-2007/Carpeta%20IMF%20(12-2007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CARPETA%20CONSOLIDADA/MENSUAL/BC-JUNIO/ESTBCJUL.XLW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Gráficos"/>
    </sheetNames>
    <sheetDataSet>
      <sheetData sheetId="0">
        <row r="1">
          <cell r="B1" t="str">
            <v>Cajas Municipales</v>
          </cell>
          <cell r="Q1" t="str">
            <v>Cajas Rurales</v>
          </cell>
          <cell r="AD1" t="str">
            <v>EDPYMEs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udores Dinámica"/>
      <sheetName val="GRUPOS POR TIPO"/>
      <sheetName val="GRUPOS AGREGADO 2"/>
      <sheetName val="B.ESTATAL POR TIPO"/>
      <sheetName val="B. ESTATAL AGREGADO"/>
      <sheetName val="SIST FIN TOTAL POR TIPO"/>
      <sheetName val="SIST FIN TOTAL AGREGADO"/>
      <sheetName val="CONSOLIDADO"/>
    </sheetNames>
    <sheetDataSet>
      <sheetData sheetId="0"/>
      <sheetData sheetId="1">
        <row r="3">
          <cell r="A3">
            <v>1</v>
          </cell>
          <cell r="D3">
            <v>37256</v>
          </cell>
          <cell r="E3">
            <v>37621</v>
          </cell>
          <cell r="F3">
            <v>37986</v>
          </cell>
          <cell r="G3">
            <v>38352</v>
          </cell>
          <cell r="H3">
            <v>38717</v>
          </cell>
          <cell r="I3">
            <v>39082</v>
          </cell>
          <cell r="J3">
            <v>39447</v>
          </cell>
          <cell r="K3">
            <v>39813</v>
          </cell>
          <cell r="L3">
            <v>39844</v>
          </cell>
          <cell r="M3">
            <v>39872</v>
          </cell>
          <cell r="N3">
            <v>39903</v>
          </cell>
          <cell r="O3">
            <v>39933</v>
          </cell>
          <cell r="P3">
            <v>39964</v>
          </cell>
          <cell r="Q3">
            <v>39994</v>
          </cell>
          <cell r="R3">
            <v>40025</v>
          </cell>
          <cell r="S3">
            <v>40056</v>
          </cell>
          <cell r="T3">
            <v>40086</v>
          </cell>
          <cell r="U3">
            <v>40117</v>
          </cell>
          <cell r="V3">
            <v>40147</v>
          </cell>
          <cell r="W3">
            <v>40178</v>
          </cell>
          <cell r="X3">
            <v>40209</v>
          </cell>
          <cell r="Y3">
            <v>40237</v>
          </cell>
          <cell r="Z3">
            <v>40268</v>
          </cell>
          <cell r="AA3">
            <v>40298</v>
          </cell>
          <cell r="AB3">
            <v>40329</v>
          </cell>
          <cell r="AC3">
            <v>40359</v>
          </cell>
          <cell r="AD3">
            <v>40390</v>
          </cell>
          <cell r="AE3">
            <v>40421</v>
          </cell>
          <cell r="AF3">
            <v>40451</v>
          </cell>
          <cell r="AG3">
            <v>40482</v>
          </cell>
          <cell r="AH3">
            <v>40512</v>
          </cell>
          <cell r="AI3">
            <v>40543</v>
          </cell>
          <cell r="AJ3">
            <v>40574</v>
          </cell>
          <cell r="AK3">
            <v>40602</v>
          </cell>
          <cell r="AL3">
            <v>40633</v>
          </cell>
          <cell r="AM3">
            <v>40663</v>
          </cell>
          <cell r="AN3">
            <v>40694</v>
          </cell>
          <cell r="AO3">
            <v>40724</v>
          </cell>
          <cell r="AP3">
            <v>40755</v>
          </cell>
          <cell r="AQ3">
            <v>40786</v>
          </cell>
          <cell r="AR3">
            <v>40816</v>
          </cell>
          <cell r="AS3">
            <v>40847</v>
          </cell>
          <cell r="AT3">
            <v>40877</v>
          </cell>
          <cell r="AU3">
            <v>40908</v>
          </cell>
          <cell r="AV3">
            <v>40939</v>
          </cell>
          <cell r="AW3">
            <v>40968</v>
          </cell>
          <cell r="AX3">
            <v>40999</v>
          </cell>
          <cell r="AY3">
            <v>41029</v>
          </cell>
          <cell r="AZ3">
            <v>41060</v>
          </cell>
          <cell r="BA3">
            <v>41090</v>
          </cell>
          <cell r="BB3">
            <v>41121</v>
          </cell>
          <cell r="BC3">
            <v>41152</v>
          </cell>
          <cell r="BD3">
            <v>41182</v>
          </cell>
          <cell r="BE3">
            <v>41213</v>
          </cell>
          <cell r="BF3">
            <v>41243</v>
          </cell>
          <cell r="BG3">
            <v>41274</v>
          </cell>
          <cell r="BH3">
            <v>41305</v>
          </cell>
          <cell r="BI3">
            <v>41333</v>
          </cell>
          <cell r="BJ3">
            <v>41364</v>
          </cell>
          <cell r="BK3">
            <v>41394</v>
          </cell>
          <cell r="BL3">
            <v>41425</v>
          </cell>
          <cell r="BM3">
            <v>41455</v>
          </cell>
          <cell r="BN3">
            <v>41486</v>
          </cell>
          <cell r="BO3">
            <v>41517</v>
          </cell>
          <cell r="BP3">
            <v>41547</v>
          </cell>
          <cell r="BQ3">
            <v>41578</v>
          </cell>
          <cell r="BR3">
            <v>41608</v>
          </cell>
          <cell r="BS3">
            <v>41639</v>
          </cell>
          <cell r="BT3">
            <v>41670</v>
          </cell>
          <cell r="BU3">
            <v>41698</v>
          </cell>
          <cell r="BV3">
            <v>41729</v>
          </cell>
          <cell r="BW3">
            <v>41759</v>
          </cell>
          <cell r="BX3">
            <v>41790</v>
          </cell>
          <cell r="BY3">
            <v>41820</v>
          </cell>
          <cell r="BZ3">
            <v>41851</v>
          </cell>
          <cell r="CA3">
            <v>41882</v>
          </cell>
          <cell r="CB3">
            <v>41912</v>
          </cell>
          <cell r="CC3">
            <v>41943</v>
          </cell>
          <cell r="CD3">
            <v>41973</v>
          </cell>
          <cell r="CE3">
            <v>42004</v>
          </cell>
          <cell r="CF3">
            <v>42035</v>
          </cell>
          <cell r="CG3">
            <v>42063</v>
          </cell>
          <cell r="CH3">
            <v>42094</v>
          </cell>
          <cell r="CI3">
            <v>42124</v>
          </cell>
          <cell r="CJ3">
            <v>42155</v>
          </cell>
          <cell r="CK3">
            <v>42185</v>
          </cell>
          <cell r="CL3">
            <v>42216</v>
          </cell>
          <cell r="CM3">
            <v>42247</v>
          </cell>
          <cell r="CN3">
            <v>42277</v>
          </cell>
          <cell r="CO3">
            <v>42308</v>
          </cell>
          <cell r="CP3">
            <v>42338</v>
          </cell>
          <cell r="CQ3">
            <v>42369</v>
          </cell>
          <cell r="CR3">
            <v>42400</v>
          </cell>
          <cell r="CS3">
            <v>42429</v>
          </cell>
          <cell r="CT3">
            <v>42460</v>
          </cell>
          <cell r="CU3">
            <v>42490</v>
          </cell>
          <cell r="CV3">
            <v>42521</v>
          </cell>
          <cell r="CW3">
            <v>42551</v>
          </cell>
          <cell r="CX3">
            <v>42582</v>
          </cell>
          <cell r="CY3">
            <v>42613</v>
          </cell>
          <cell r="CZ3">
            <v>42643</v>
          </cell>
        </row>
        <row r="4">
          <cell r="A4">
            <v>2</v>
          </cell>
          <cell r="K4" t="str">
            <v># deudores informados</v>
          </cell>
          <cell r="L4" t="str">
            <v># deudores informados</v>
          </cell>
          <cell r="M4" t="str">
            <v># deudores informados</v>
          </cell>
          <cell r="N4" t="str">
            <v># deudores informados</v>
          </cell>
          <cell r="O4" t="str">
            <v># deudores informados</v>
          </cell>
          <cell r="P4" t="str">
            <v># deudores informados</v>
          </cell>
          <cell r="Q4" t="str">
            <v># deudores informados</v>
          </cell>
          <cell r="R4" t="str">
            <v># deudores informados</v>
          </cell>
        </row>
        <row r="5">
          <cell r="A5">
            <v>3</v>
          </cell>
          <cell r="B5" t="str">
            <v>Arrendamiento financiero</v>
          </cell>
          <cell r="K5" t="str">
            <v/>
          </cell>
          <cell r="L5" t="str">
            <v/>
          </cell>
          <cell r="M5" t="str">
            <v/>
          </cell>
          <cell r="N5" t="str">
            <v/>
          </cell>
          <cell r="O5" t="str">
            <v/>
          </cell>
          <cell r="P5" t="str">
            <v/>
          </cell>
          <cell r="Q5" t="str">
            <v/>
          </cell>
          <cell r="R5" t="str">
            <v/>
          </cell>
        </row>
        <row r="6">
          <cell r="A6">
            <v>4</v>
          </cell>
          <cell r="B6" t="str">
            <v>Arrendamiento financiero</v>
          </cell>
          <cell r="C6" t="str">
            <v>Comercial</v>
          </cell>
          <cell r="K6">
            <v>3953</v>
          </cell>
          <cell r="L6">
            <v>3979</v>
          </cell>
          <cell r="M6">
            <v>3988</v>
          </cell>
          <cell r="N6">
            <v>3966</v>
          </cell>
          <cell r="O6">
            <v>3928</v>
          </cell>
          <cell r="P6">
            <v>3900</v>
          </cell>
          <cell r="Q6">
            <v>3879</v>
          </cell>
          <cell r="R6">
            <v>1951</v>
          </cell>
          <cell r="S6">
            <v>1960</v>
          </cell>
          <cell r="T6">
            <v>1960</v>
          </cell>
          <cell r="U6">
            <v>1975</v>
          </cell>
          <cell r="V6">
            <v>1981</v>
          </cell>
          <cell r="W6">
            <v>1989</v>
          </cell>
          <cell r="X6">
            <v>1990</v>
          </cell>
          <cell r="Y6">
            <v>1988</v>
          </cell>
          <cell r="Z6">
            <v>2000</v>
          </cell>
          <cell r="AA6">
            <v>1985</v>
          </cell>
          <cell r="AB6">
            <v>729</v>
          </cell>
          <cell r="AC6">
            <v>724</v>
          </cell>
        </row>
        <row r="7">
          <cell r="A7">
            <v>5</v>
          </cell>
          <cell r="B7" t="str">
            <v>Arrendamiento financiero</v>
          </cell>
          <cell r="C7" t="str">
            <v>Consumo</v>
          </cell>
          <cell r="K7">
            <v>63</v>
          </cell>
          <cell r="L7">
            <v>63</v>
          </cell>
          <cell r="M7">
            <v>64</v>
          </cell>
          <cell r="N7">
            <v>62</v>
          </cell>
          <cell r="O7">
            <v>65</v>
          </cell>
          <cell r="P7">
            <v>64</v>
          </cell>
          <cell r="Q7">
            <v>63</v>
          </cell>
          <cell r="R7">
            <v>63</v>
          </cell>
          <cell r="S7">
            <v>63</v>
          </cell>
          <cell r="T7">
            <v>62</v>
          </cell>
          <cell r="U7">
            <v>61</v>
          </cell>
          <cell r="V7">
            <v>61</v>
          </cell>
          <cell r="W7">
            <v>59</v>
          </cell>
          <cell r="X7">
            <v>58</v>
          </cell>
          <cell r="Y7">
            <v>55</v>
          </cell>
          <cell r="Z7">
            <v>57</v>
          </cell>
          <cell r="AA7">
            <v>56</v>
          </cell>
        </row>
        <row r="8">
          <cell r="A8">
            <v>6</v>
          </cell>
          <cell r="B8" t="str">
            <v>Arrendamiento financiero</v>
          </cell>
          <cell r="C8" t="str">
            <v>MES</v>
          </cell>
          <cell r="K8">
            <v>16</v>
          </cell>
          <cell r="L8">
            <v>16</v>
          </cell>
          <cell r="M8">
            <v>13</v>
          </cell>
          <cell r="N8">
            <v>13</v>
          </cell>
          <cell r="O8">
            <v>11</v>
          </cell>
          <cell r="P8">
            <v>9</v>
          </cell>
          <cell r="Q8">
            <v>9</v>
          </cell>
          <cell r="R8">
            <v>7</v>
          </cell>
          <cell r="S8">
            <v>8</v>
          </cell>
          <cell r="T8">
            <v>8</v>
          </cell>
          <cell r="U8">
            <v>8</v>
          </cell>
          <cell r="V8">
            <v>8</v>
          </cell>
          <cell r="W8">
            <v>8</v>
          </cell>
          <cell r="X8">
            <v>8</v>
          </cell>
          <cell r="Y8">
            <v>8</v>
          </cell>
          <cell r="Z8">
            <v>8</v>
          </cell>
          <cell r="AA8">
            <v>9</v>
          </cell>
        </row>
        <row r="9">
          <cell r="A9">
            <v>7</v>
          </cell>
          <cell r="B9" t="str">
            <v>Banco</v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</row>
        <row r="10">
          <cell r="A10">
            <v>8</v>
          </cell>
          <cell r="B10" t="str">
            <v>Banco</v>
          </cell>
          <cell r="C10" t="str">
            <v>Comercial</v>
          </cell>
          <cell r="K10">
            <v>79137</v>
          </cell>
          <cell r="L10">
            <v>80013</v>
          </cell>
          <cell r="M10">
            <v>80603</v>
          </cell>
          <cell r="N10">
            <v>81334</v>
          </cell>
          <cell r="O10">
            <v>81150</v>
          </cell>
          <cell r="P10">
            <v>82184</v>
          </cell>
          <cell r="Q10">
            <v>80098</v>
          </cell>
          <cell r="R10">
            <v>80205</v>
          </cell>
          <cell r="S10">
            <v>81174</v>
          </cell>
          <cell r="T10">
            <v>87962</v>
          </cell>
          <cell r="U10">
            <v>88347</v>
          </cell>
          <cell r="V10">
            <v>88565</v>
          </cell>
          <cell r="W10">
            <v>87794</v>
          </cell>
          <cell r="X10">
            <v>88774</v>
          </cell>
          <cell r="Y10">
            <v>89633</v>
          </cell>
          <cell r="Z10">
            <v>89833</v>
          </cell>
          <cell r="AA10">
            <v>90805</v>
          </cell>
          <cell r="AB10">
            <v>91352</v>
          </cell>
          <cell r="AC10">
            <v>91005</v>
          </cell>
        </row>
        <row r="11">
          <cell r="A11">
            <v>9</v>
          </cell>
          <cell r="B11" t="str">
            <v>Banco</v>
          </cell>
          <cell r="C11" t="str">
            <v>Consumo</v>
          </cell>
          <cell r="K11">
            <v>2356690</v>
          </cell>
          <cell r="L11">
            <v>2219881</v>
          </cell>
          <cell r="M11">
            <v>2235153</v>
          </cell>
          <cell r="N11">
            <v>2236817</v>
          </cell>
          <cell r="O11">
            <v>2095270</v>
          </cell>
          <cell r="P11">
            <v>2114234</v>
          </cell>
          <cell r="Q11">
            <v>2131560</v>
          </cell>
          <cell r="R11">
            <v>2143776</v>
          </cell>
          <cell r="S11">
            <v>2063637</v>
          </cell>
          <cell r="T11">
            <v>2151474</v>
          </cell>
          <cell r="U11">
            <v>2157358</v>
          </cell>
          <cell r="V11">
            <v>2166906</v>
          </cell>
          <cell r="W11">
            <v>2183308</v>
          </cell>
          <cell r="X11">
            <v>2188591</v>
          </cell>
          <cell r="Y11">
            <v>2195681</v>
          </cell>
          <cell r="Z11">
            <v>2198719</v>
          </cell>
          <cell r="AA11">
            <v>2216535</v>
          </cell>
          <cell r="AB11">
            <v>2230798</v>
          </cell>
          <cell r="AC11">
            <v>2239495</v>
          </cell>
        </row>
        <row r="12">
          <cell r="A12">
            <v>10</v>
          </cell>
          <cell r="B12" t="str">
            <v>Banco</v>
          </cell>
          <cell r="C12" t="str">
            <v>Hipotecario</v>
          </cell>
          <cell r="K12">
            <v>113027</v>
          </cell>
          <cell r="L12">
            <v>112931</v>
          </cell>
          <cell r="M12">
            <v>113649</v>
          </cell>
          <cell r="N12">
            <v>114530</v>
          </cell>
          <cell r="O12">
            <v>115323</v>
          </cell>
          <cell r="P12">
            <v>116158</v>
          </cell>
          <cell r="Q12">
            <v>116894</v>
          </cell>
          <cell r="R12">
            <v>117820</v>
          </cell>
          <cell r="S12">
            <v>118597</v>
          </cell>
          <cell r="T12">
            <v>119757</v>
          </cell>
          <cell r="U12">
            <v>120639</v>
          </cell>
          <cell r="V12">
            <v>121681</v>
          </cell>
          <cell r="W12">
            <v>122586</v>
          </cell>
          <cell r="X12">
            <v>123401</v>
          </cell>
          <cell r="Y12">
            <v>124282</v>
          </cell>
          <cell r="Z12">
            <v>125610</v>
          </cell>
          <cell r="AA12">
            <v>127282</v>
          </cell>
          <cell r="AB12">
            <v>128364</v>
          </cell>
          <cell r="AC12">
            <v>129601</v>
          </cell>
        </row>
        <row r="13">
          <cell r="A13">
            <v>11</v>
          </cell>
          <cell r="B13" t="str">
            <v>Banco</v>
          </cell>
          <cell r="C13" t="str">
            <v>MES</v>
          </cell>
          <cell r="K13">
            <v>495225</v>
          </cell>
          <cell r="L13">
            <v>443197</v>
          </cell>
          <cell r="M13">
            <v>450161</v>
          </cell>
          <cell r="N13">
            <v>455033</v>
          </cell>
          <cell r="O13">
            <v>439516</v>
          </cell>
          <cell r="P13">
            <v>441264</v>
          </cell>
          <cell r="Q13">
            <v>439926</v>
          </cell>
          <cell r="R13">
            <v>442529</v>
          </cell>
          <cell r="S13">
            <v>494428</v>
          </cell>
          <cell r="T13">
            <v>437278</v>
          </cell>
          <cell r="U13">
            <v>437140</v>
          </cell>
          <cell r="V13">
            <v>436444</v>
          </cell>
          <cell r="W13">
            <v>432956</v>
          </cell>
          <cell r="X13">
            <v>432610</v>
          </cell>
          <cell r="Y13">
            <v>437826</v>
          </cell>
          <cell r="Z13">
            <v>441899</v>
          </cell>
          <cell r="AA13">
            <v>447060</v>
          </cell>
          <cell r="AB13">
            <v>450193</v>
          </cell>
          <cell r="AC13">
            <v>454608</v>
          </cell>
        </row>
        <row r="14">
          <cell r="A14">
            <v>12</v>
          </cell>
          <cell r="B14" t="str">
            <v>Caja municipal</v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  <cell r="P14" t="str">
            <v/>
          </cell>
          <cell r="Q14" t="str">
            <v/>
          </cell>
          <cell r="R14" t="str">
            <v/>
          </cell>
        </row>
        <row r="15">
          <cell r="A15">
            <v>13</v>
          </cell>
          <cell r="B15" t="str">
            <v>Caja municipal</v>
          </cell>
          <cell r="C15" t="str">
            <v>Comercial</v>
          </cell>
          <cell r="K15">
            <v>12886</v>
          </cell>
          <cell r="L15">
            <v>13132</v>
          </cell>
          <cell r="M15">
            <v>13303</v>
          </cell>
          <cell r="N15">
            <v>13509</v>
          </cell>
          <cell r="O15">
            <v>14014</v>
          </cell>
          <cell r="P15">
            <v>14472</v>
          </cell>
          <cell r="Q15">
            <v>14776</v>
          </cell>
          <cell r="R15">
            <v>15287</v>
          </cell>
          <cell r="S15">
            <v>15699</v>
          </cell>
          <cell r="T15">
            <v>16174</v>
          </cell>
          <cell r="U15">
            <v>16679</v>
          </cell>
          <cell r="V15">
            <v>17264</v>
          </cell>
          <cell r="W15">
            <v>17727</v>
          </cell>
          <cell r="X15">
            <v>18071</v>
          </cell>
          <cell r="Y15">
            <v>18436</v>
          </cell>
          <cell r="Z15">
            <v>18772</v>
          </cell>
          <cell r="AA15">
            <v>19258</v>
          </cell>
          <cell r="AB15">
            <v>19709</v>
          </cell>
          <cell r="AC15">
            <v>20383</v>
          </cell>
        </row>
        <row r="16">
          <cell r="A16">
            <v>14</v>
          </cell>
          <cell r="B16" t="str">
            <v>Caja municipal</v>
          </cell>
          <cell r="C16" t="str">
            <v>Consumo</v>
          </cell>
          <cell r="K16">
            <v>302990</v>
          </cell>
          <cell r="L16">
            <v>305107</v>
          </cell>
          <cell r="M16">
            <v>307215</v>
          </cell>
          <cell r="N16">
            <v>310638</v>
          </cell>
          <cell r="O16">
            <v>312313</v>
          </cell>
          <cell r="P16">
            <v>313150</v>
          </cell>
          <cell r="Q16">
            <v>314141</v>
          </cell>
          <cell r="R16">
            <v>313472</v>
          </cell>
          <cell r="S16">
            <v>312997</v>
          </cell>
          <cell r="T16">
            <v>313646</v>
          </cell>
          <cell r="U16">
            <v>315576</v>
          </cell>
          <cell r="V16">
            <v>315855</v>
          </cell>
          <cell r="W16">
            <v>310675</v>
          </cell>
          <cell r="X16">
            <v>310083</v>
          </cell>
          <cell r="Y16">
            <v>311839</v>
          </cell>
          <cell r="Z16">
            <v>313827</v>
          </cell>
          <cell r="AA16">
            <v>315194</v>
          </cell>
          <cell r="AB16">
            <v>316895</v>
          </cell>
          <cell r="AC16">
            <v>316479</v>
          </cell>
        </row>
        <row r="17">
          <cell r="A17">
            <v>15</v>
          </cell>
          <cell r="B17" t="str">
            <v>Caja municipal</v>
          </cell>
          <cell r="C17" t="str">
            <v>Hipotecario</v>
          </cell>
          <cell r="K17">
            <v>4164</v>
          </cell>
          <cell r="L17">
            <v>4200</v>
          </cell>
          <cell r="M17">
            <v>4249</v>
          </cell>
          <cell r="N17">
            <v>4289</v>
          </cell>
          <cell r="O17">
            <v>4347</v>
          </cell>
          <cell r="P17">
            <v>4395</v>
          </cell>
          <cell r="Q17">
            <v>4458</v>
          </cell>
          <cell r="R17">
            <v>4530</v>
          </cell>
          <cell r="S17">
            <v>4596</v>
          </cell>
          <cell r="T17">
            <v>4667</v>
          </cell>
          <cell r="U17">
            <v>4732</v>
          </cell>
          <cell r="V17">
            <v>4809</v>
          </cell>
          <cell r="W17">
            <v>4920</v>
          </cell>
          <cell r="X17">
            <v>4969</v>
          </cell>
          <cell r="Y17">
            <v>5032</v>
          </cell>
          <cell r="Z17">
            <v>5113</v>
          </cell>
          <cell r="AA17">
            <v>5221</v>
          </cell>
          <cell r="AB17">
            <v>5318</v>
          </cell>
          <cell r="AC17">
            <v>5415</v>
          </cell>
        </row>
        <row r="18">
          <cell r="A18">
            <v>16</v>
          </cell>
          <cell r="B18" t="str">
            <v>Caja municipal</v>
          </cell>
          <cell r="C18" t="str">
            <v>MES</v>
          </cell>
          <cell r="K18">
            <v>459772</v>
          </cell>
          <cell r="L18">
            <v>465101</v>
          </cell>
          <cell r="M18">
            <v>472537</v>
          </cell>
          <cell r="N18">
            <v>479749</v>
          </cell>
          <cell r="O18">
            <v>486916</v>
          </cell>
          <cell r="P18">
            <v>492777</v>
          </cell>
          <cell r="Q18">
            <v>496450</v>
          </cell>
          <cell r="R18">
            <v>503357</v>
          </cell>
          <cell r="S18">
            <v>508523</v>
          </cell>
          <cell r="T18">
            <v>513314</v>
          </cell>
          <cell r="U18">
            <v>518853</v>
          </cell>
          <cell r="V18">
            <v>524357</v>
          </cell>
          <cell r="W18">
            <v>524276</v>
          </cell>
          <cell r="X18">
            <v>525459</v>
          </cell>
          <cell r="Y18">
            <v>529703</v>
          </cell>
          <cell r="Z18">
            <v>530861</v>
          </cell>
          <cell r="AA18">
            <v>535179</v>
          </cell>
          <cell r="AB18">
            <v>539636</v>
          </cell>
          <cell r="AC18">
            <v>539462</v>
          </cell>
        </row>
        <row r="19">
          <cell r="A19">
            <v>17</v>
          </cell>
          <cell r="B19" t="str">
            <v>Caja rural</v>
          </cell>
          <cell r="K19" t="str">
            <v/>
          </cell>
          <cell r="L19" t="str">
            <v/>
          </cell>
          <cell r="M19" t="str">
            <v/>
          </cell>
          <cell r="N19" t="str">
            <v/>
          </cell>
          <cell r="O19" t="str">
            <v/>
          </cell>
          <cell r="P19" t="str">
            <v/>
          </cell>
          <cell r="Q19" t="str">
            <v/>
          </cell>
          <cell r="R19" t="str">
            <v/>
          </cell>
        </row>
        <row r="20">
          <cell r="A20">
            <v>18</v>
          </cell>
          <cell r="B20" t="str">
            <v>Caja rural</v>
          </cell>
          <cell r="C20" t="str">
            <v>Comercial</v>
          </cell>
          <cell r="K20">
            <v>1690</v>
          </cell>
          <cell r="L20">
            <v>1721</v>
          </cell>
          <cell r="M20">
            <v>1728</v>
          </cell>
          <cell r="N20">
            <v>1746</v>
          </cell>
          <cell r="O20">
            <v>1797</v>
          </cell>
          <cell r="P20">
            <v>1822</v>
          </cell>
          <cell r="Q20">
            <v>1870</v>
          </cell>
          <cell r="R20">
            <v>1937</v>
          </cell>
          <cell r="S20">
            <v>2015</v>
          </cell>
          <cell r="T20">
            <v>2031</v>
          </cell>
          <cell r="U20">
            <v>2069</v>
          </cell>
          <cell r="V20">
            <v>2296</v>
          </cell>
          <cell r="W20">
            <v>2369</v>
          </cell>
          <cell r="X20">
            <v>2402</v>
          </cell>
          <cell r="Y20">
            <v>2457</v>
          </cell>
          <cell r="Z20">
            <v>2576</v>
          </cell>
          <cell r="AA20">
            <v>2768</v>
          </cell>
          <cell r="AB20">
            <v>2788</v>
          </cell>
          <cell r="AC20">
            <v>2977</v>
          </cell>
        </row>
        <row r="21">
          <cell r="A21">
            <v>19</v>
          </cell>
          <cell r="B21" t="str">
            <v>Caja rural</v>
          </cell>
          <cell r="C21" t="str">
            <v>Consumo</v>
          </cell>
          <cell r="K21">
            <v>61840</v>
          </cell>
          <cell r="L21">
            <v>62151</v>
          </cell>
          <cell r="M21">
            <v>62828</v>
          </cell>
          <cell r="N21">
            <v>63558</v>
          </cell>
          <cell r="O21">
            <v>63977</v>
          </cell>
          <cell r="P21">
            <v>64241</v>
          </cell>
          <cell r="Q21">
            <v>64600</v>
          </cell>
          <cell r="R21">
            <v>64305</v>
          </cell>
          <cell r="S21">
            <v>64427</v>
          </cell>
          <cell r="T21">
            <v>65034</v>
          </cell>
          <cell r="U21">
            <v>65416</v>
          </cell>
          <cell r="V21">
            <v>65439</v>
          </cell>
          <cell r="W21">
            <v>65196</v>
          </cell>
          <cell r="X21">
            <v>65206</v>
          </cell>
          <cell r="Y21">
            <v>65550</v>
          </cell>
          <cell r="Z21">
            <v>66236</v>
          </cell>
          <cell r="AA21">
            <v>67127</v>
          </cell>
          <cell r="AB21">
            <v>67678</v>
          </cell>
          <cell r="AC21">
            <v>67002</v>
          </cell>
        </row>
        <row r="22">
          <cell r="A22">
            <v>20</v>
          </cell>
          <cell r="B22" t="str">
            <v>Caja rural</v>
          </cell>
          <cell r="C22" t="str">
            <v>Hipotecario</v>
          </cell>
          <cell r="K22">
            <v>1036</v>
          </cell>
          <cell r="L22">
            <v>1049</v>
          </cell>
          <cell r="M22">
            <v>1049</v>
          </cell>
          <cell r="N22">
            <v>1050</v>
          </cell>
          <cell r="O22">
            <v>1068</v>
          </cell>
          <cell r="P22">
            <v>1080</v>
          </cell>
          <cell r="Q22">
            <v>1084</v>
          </cell>
          <cell r="R22">
            <v>1089</v>
          </cell>
          <cell r="S22">
            <v>1092</v>
          </cell>
          <cell r="T22">
            <v>1098</v>
          </cell>
          <cell r="U22">
            <v>1113</v>
          </cell>
          <cell r="V22">
            <v>1151</v>
          </cell>
          <cell r="W22">
            <v>1198</v>
          </cell>
          <cell r="X22">
            <v>1219</v>
          </cell>
          <cell r="Y22">
            <v>1240</v>
          </cell>
          <cell r="Z22">
            <v>1276</v>
          </cell>
          <cell r="AA22">
            <v>1303</v>
          </cell>
          <cell r="AB22">
            <v>1338</v>
          </cell>
          <cell r="AC22">
            <v>1361</v>
          </cell>
        </row>
        <row r="23">
          <cell r="A23">
            <v>21</v>
          </cell>
          <cell r="B23" t="str">
            <v>Caja rural</v>
          </cell>
          <cell r="C23" t="str">
            <v>MES</v>
          </cell>
          <cell r="K23">
            <v>130337</v>
          </cell>
          <cell r="L23">
            <v>137772</v>
          </cell>
          <cell r="M23">
            <v>141772</v>
          </cell>
          <cell r="N23">
            <v>146066</v>
          </cell>
          <cell r="O23">
            <v>149368</v>
          </cell>
          <cell r="P23">
            <v>152317</v>
          </cell>
          <cell r="Q23">
            <v>154216</v>
          </cell>
          <cell r="R23">
            <v>155038</v>
          </cell>
          <cell r="S23">
            <v>156957</v>
          </cell>
          <cell r="T23">
            <v>159630</v>
          </cell>
          <cell r="U23">
            <v>163313</v>
          </cell>
          <cell r="V23">
            <v>166207</v>
          </cell>
          <cell r="W23">
            <v>168502</v>
          </cell>
          <cell r="X23">
            <v>170006</v>
          </cell>
          <cell r="Y23">
            <v>172257</v>
          </cell>
          <cell r="Z23">
            <v>175726</v>
          </cell>
          <cell r="AA23">
            <v>177696</v>
          </cell>
          <cell r="AB23">
            <v>180259</v>
          </cell>
          <cell r="AC23">
            <v>179371</v>
          </cell>
        </row>
        <row r="24">
          <cell r="A24">
            <v>22</v>
          </cell>
          <cell r="B24" t="str">
            <v>Edpyme</v>
          </cell>
          <cell r="K24" t="str">
            <v/>
          </cell>
          <cell r="L24" t="str">
            <v/>
          </cell>
          <cell r="M24" t="str">
            <v/>
          </cell>
          <cell r="N24" t="str">
            <v/>
          </cell>
          <cell r="O24" t="str">
            <v/>
          </cell>
          <cell r="P24" t="str">
            <v/>
          </cell>
          <cell r="Q24" t="str">
            <v/>
          </cell>
          <cell r="R24" t="str">
            <v/>
          </cell>
        </row>
        <row r="25">
          <cell r="A25">
            <v>23</v>
          </cell>
          <cell r="B25" t="str">
            <v>Edpyme</v>
          </cell>
          <cell r="C25" t="str">
            <v>Comercial</v>
          </cell>
          <cell r="K25">
            <v>2826</v>
          </cell>
          <cell r="L25">
            <v>2874</v>
          </cell>
          <cell r="M25">
            <v>2856</v>
          </cell>
          <cell r="N25">
            <v>2904</v>
          </cell>
          <cell r="O25">
            <v>2902</v>
          </cell>
          <cell r="P25">
            <v>2943</v>
          </cell>
          <cell r="Q25">
            <v>3070</v>
          </cell>
          <cell r="R25">
            <v>3141</v>
          </cell>
          <cell r="S25">
            <v>3378</v>
          </cell>
          <cell r="T25">
            <v>2206</v>
          </cell>
          <cell r="U25">
            <v>2327</v>
          </cell>
          <cell r="V25">
            <v>2346</v>
          </cell>
          <cell r="W25">
            <v>2496</v>
          </cell>
          <cell r="X25">
            <v>2553</v>
          </cell>
          <cell r="Y25">
            <v>2619</v>
          </cell>
          <cell r="Z25">
            <v>2617</v>
          </cell>
          <cell r="AA25">
            <v>2806</v>
          </cell>
          <cell r="AB25">
            <v>2848</v>
          </cell>
          <cell r="AC25">
            <v>2814</v>
          </cell>
        </row>
        <row r="26">
          <cell r="A26">
            <v>24</v>
          </cell>
          <cell r="B26" t="str">
            <v>Edpyme</v>
          </cell>
          <cell r="C26" t="str">
            <v>Consumo</v>
          </cell>
          <cell r="K26">
            <v>143729</v>
          </cell>
          <cell r="L26">
            <v>145068</v>
          </cell>
          <cell r="M26">
            <v>146543</v>
          </cell>
          <cell r="N26">
            <v>145979</v>
          </cell>
          <cell r="O26">
            <v>146793</v>
          </cell>
          <cell r="P26">
            <v>150069</v>
          </cell>
          <cell r="Q26">
            <v>145760</v>
          </cell>
          <cell r="R26">
            <v>148394</v>
          </cell>
          <cell r="S26">
            <v>192640</v>
          </cell>
          <cell r="T26">
            <v>126098</v>
          </cell>
          <cell r="U26">
            <v>128859</v>
          </cell>
          <cell r="V26">
            <v>128521</v>
          </cell>
          <cell r="W26">
            <v>136845</v>
          </cell>
          <cell r="X26">
            <v>137294</v>
          </cell>
          <cell r="Y26">
            <v>138650</v>
          </cell>
          <cell r="Z26">
            <v>140368</v>
          </cell>
          <cell r="AA26">
            <v>31139</v>
          </cell>
          <cell r="AB26">
            <v>32229</v>
          </cell>
          <cell r="AC26">
            <v>33437</v>
          </cell>
        </row>
        <row r="27">
          <cell r="A27">
            <v>25</v>
          </cell>
          <cell r="B27" t="str">
            <v>Edpyme</v>
          </cell>
          <cell r="C27" t="str">
            <v>Hipotecario</v>
          </cell>
          <cell r="K27">
            <v>591</v>
          </cell>
          <cell r="L27">
            <v>652</v>
          </cell>
          <cell r="M27">
            <v>652</v>
          </cell>
          <cell r="N27">
            <v>670</v>
          </cell>
          <cell r="O27">
            <v>689</v>
          </cell>
          <cell r="P27">
            <v>713</v>
          </cell>
          <cell r="Q27">
            <v>725</v>
          </cell>
          <cell r="R27">
            <v>749</v>
          </cell>
          <cell r="S27">
            <v>1011</v>
          </cell>
          <cell r="T27">
            <v>636</v>
          </cell>
          <cell r="U27">
            <v>668</v>
          </cell>
          <cell r="V27">
            <v>682</v>
          </cell>
          <cell r="W27">
            <v>695</v>
          </cell>
          <cell r="X27">
            <v>716</v>
          </cell>
          <cell r="Y27">
            <v>746</v>
          </cell>
          <cell r="Z27">
            <v>762</v>
          </cell>
          <cell r="AA27">
            <v>787</v>
          </cell>
          <cell r="AB27">
            <v>806</v>
          </cell>
          <cell r="AC27">
            <v>834</v>
          </cell>
        </row>
        <row r="28">
          <cell r="A28">
            <v>26</v>
          </cell>
          <cell r="B28" t="str">
            <v>Edpyme</v>
          </cell>
          <cell r="C28" t="str">
            <v>MES</v>
          </cell>
          <cell r="K28">
            <v>190042</v>
          </cell>
          <cell r="L28">
            <v>193132</v>
          </cell>
          <cell r="M28">
            <v>197193</v>
          </cell>
          <cell r="N28">
            <v>200437</v>
          </cell>
          <cell r="O28">
            <v>204406</v>
          </cell>
          <cell r="P28">
            <v>208020</v>
          </cell>
          <cell r="Q28">
            <v>209479</v>
          </cell>
          <cell r="R28">
            <v>211337</v>
          </cell>
          <cell r="S28">
            <v>360556</v>
          </cell>
          <cell r="T28">
            <v>119444</v>
          </cell>
          <cell r="U28">
            <v>132529</v>
          </cell>
          <cell r="V28">
            <v>139489</v>
          </cell>
          <cell r="W28">
            <v>139864</v>
          </cell>
          <cell r="X28">
            <v>140846</v>
          </cell>
          <cell r="Y28">
            <v>141203</v>
          </cell>
          <cell r="Z28">
            <v>142575</v>
          </cell>
          <cell r="AA28">
            <v>144351</v>
          </cell>
          <cell r="AB28">
            <v>144715</v>
          </cell>
          <cell r="AC28">
            <v>144470</v>
          </cell>
        </row>
        <row r="29">
          <cell r="A29">
            <v>27</v>
          </cell>
          <cell r="B29" t="str">
            <v>Financiera</v>
          </cell>
          <cell r="K29" t="str">
            <v/>
          </cell>
          <cell r="L29" t="str">
            <v/>
          </cell>
          <cell r="M29" t="str">
            <v/>
          </cell>
          <cell r="N29" t="str">
            <v/>
          </cell>
          <cell r="O29" t="str">
            <v/>
          </cell>
          <cell r="P29" t="str">
            <v/>
          </cell>
          <cell r="Q29" t="str">
            <v/>
          </cell>
          <cell r="R29" t="str">
            <v/>
          </cell>
        </row>
        <row r="30">
          <cell r="A30">
            <v>28</v>
          </cell>
          <cell r="B30" t="str">
            <v>Financiera</v>
          </cell>
          <cell r="C30" t="str">
            <v>Comercial</v>
          </cell>
          <cell r="K30">
            <v>253</v>
          </cell>
          <cell r="L30">
            <v>1062</v>
          </cell>
          <cell r="M30">
            <v>1107</v>
          </cell>
          <cell r="N30">
            <v>1086</v>
          </cell>
          <cell r="O30">
            <v>1057</v>
          </cell>
          <cell r="P30">
            <v>991</v>
          </cell>
          <cell r="Q30">
            <v>912</v>
          </cell>
          <cell r="R30">
            <v>847</v>
          </cell>
          <cell r="S30">
            <v>213</v>
          </cell>
          <cell r="T30">
            <v>2127</v>
          </cell>
          <cell r="U30">
            <v>2106</v>
          </cell>
          <cell r="V30">
            <v>2107</v>
          </cell>
          <cell r="W30">
            <v>2273</v>
          </cell>
          <cell r="X30">
            <v>2223</v>
          </cell>
          <cell r="Y30">
            <v>2192</v>
          </cell>
          <cell r="Z30">
            <v>2327</v>
          </cell>
          <cell r="AA30">
            <v>2307</v>
          </cell>
          <cell r="AB30">
            <v>3637</v>
          </cell>
          <cell r="AC30">
            <v>3665</v>
          </cell>
        </row>
        <row r="31">
          <cell r="A31">
            <v>29</v>
          </cell>
          <cell r="B31" t="str">
            <v>Financiera</v>
          </cell>
          <cell r="C31" t="str">
            <v>Consumo</v>
          </cell>
          <cell r="K31">
            <v>192084</v>
          </cell>
          <cell r="L31">
            <v>600773</v>
          </cell>
          <cell r="M31">
            <v>591880</v>
          </cell>
          <cell r="N31">
            <v>578250</v>
          </cell>
          <cell r="O31">
            <v>866640</v>
          </cell>
          <cell r="P31">
            <v>855592</v>
          </cell>
          <cell r="Q31">
            <v>834777</v>
          </cell>
          <cell r="R31">
            <v>811146</v>
          </cell>
          <cell r="S31">
            <v>1081250</v>
          </cell>
          <cell r="T31">
            <v>816823</v>
          </cell>
          <cell r="U31">
            <v>805034</v>
          </cell>
          <cell r="V31">
            <v>795387</v>
          </cell>
          <cell r="W31">
            <v>791285</v>
          </cell>
          <cell r="X31">
            <v>775200</v>
          </cell>
          <cell r="Y31">
            <v>768402</v>
          </cell>
          <cell r="Z31">
            <v>763580</v>
          </cell>
          <cell r="AA31">
            <v>862983</v>
          </cell>
          <cell r="AB31">
            <v>872733</v>
          </cell>
          <cell r="AC31">
            <v>886921</v>
          </cell>
        </row>
        <row r="32">
          <cell r="A32">
            <v>30</v>
          </cell>
          <cell r="B32" t="str">
            <v>Financiera</v>
          </cell>
          <cell r="C32" t="str">
            <v>Hipotecario</v>
          </cell>
          <cell r="K32">
            <v>1308</v>
          </cell>
          <cell r="L32">
            <v>2205</v>
          </cell>
          <cell r="M32">
            <v>2227</v>
          </cell>
          <cell r="N32">
            <v>2261</v>
          </cell>
          <cell r="O32">
            <v>2293</v>
          </cell>
          <cell r="P32">
            <v>2333</v>
          </cell>
          <cell r="Q32">
            <v>2381</v>
          </cell>
          <cell r="R32">
            <v>2394</v>
          </cell>
          <cell r="S32">
            <v>2287</v>
          </cell>
          <cell r="T32">
            <v>2617</v>
          </cell>
          <cell r="U32">
            <v>2672</v>
          </cell>
          <cell r="V32">
            <v>2730</v>
          </cell>
          <cell r="W32">
            <v>2766</v>
          </cell>
          <cell r="X32">
            <v>2809</v>
          </cell>
          <cell r="Y32">
            <v>2852</v>
          </cell>
          <cell r="Z32">
            <v>2902</v>
          </cell>
          <cell r="AA32">
            <v>2953</v>
          </cell>
          <cell r="AB32">
            <v>3007</v>
          </cell>
          <cell r="AC32">
            <v>1816</v>
          </cell>
        </row>
        <row r="33">
          <cell r="A33">
            <v>31</v>
          </cell>
          <cell r="B33" t="str">
            <v>Financiera</v>
          </cell>
          <cell r="C33" t="str">
            <v>MES</v>
          </cell>
          <cell r="K33">
            <v>158671</v>
          </cell>
          <cell r="L33">
            <v>240292</v>
          </cell>
          <cell r="M33">
            <v>240694</v>
          </cell>
          <cell r="N33">
            <v>239715</v>
          </cell>
          <cell r="O33">
            <v>249565</v>
          </cell>
          <cell r="P33">
            <v>245067</v>
          </cell>
          <cell r="Q33">
            <v>240461</v>
          </cell>
          <cell r="R33">
            <v>238044</v>
          </cell>
          <cell r="S33">
            <v>11044</v>
          </cell>
          <cell r="T33">
            <v>338049</v>
          </cell>
          <cell r="U33">
            <v>344690</v>
          </cell>
          <cell r="V33">
            <v>350801</v>
          </cell>
          <cell r="W33">
            <v>354524</v>
          </cell>
          <cell r="X33">
            <v>358036</v>
          </cell>
          <cell r="Y33">
            <v>362980</v>
          </cell>
          <cell r="Z33">
            <v>367915</v>
          </cell>
          <cell r="AA33">
            <v>373940</v>
          </cell>
          <cell r="AB33">
            <v>378317</v>
          </cell>
          <cell r="AC33">
            <v>380734</v>
          </cell>
        </row>
      </sheetData>
      <sheetData sheetId="2">
        <row r="3">
          <cell r="A3">
            <v>1</v>
          </cell>
          <cell r="C3">
            <v>37256</v>
          </cell>
          <cell r="D3">
            <v>37621</v>
          </cell>
          <cell r="E3">
            <v>37986</v>
          </cell>
          <cell r="F3">
            <v>38352</v>
          </cell>
          <cell r="G3">
            <v>38717</v>
          </cell>
          <cell r="H3">
            <v>39082</v>
          </cell>
          <cell r="I3">
            <v>39447</v>
          </cell>
          <cell r="J3">
            <v>39813</v>
          </cell>
          <cell r="K3">
            <v>39844</v>
          </cell>
          <cell r="L3">
            <v>39872</v>
          </cell>
          <cell r="M3">
            <v>39903</v>
          </cell>
          <cell r="N3">
            <v>39933</v>
          </cell>
          <cell r="O3">
            <v>39964</v>
          </cell>
          <cell r="P3">
            <v>39994</v>
          </cell>
          <cell r="Q3">
            <v>40025</v>
          </cell>
          <cell r="R3">
            <v>40056</v>
          </cell>
          <cell r="S3">
            <v>40086</v>
          </cell>
          <cell r="T3">
            <v>40117</v>
          </cell>
          <cell r="U3">
            <v>40147</v>
          </cell>
          <cell r="V3">
            <v>40178</v>
          </cell>
          <cell r="W3">
            <v>40209</v>
          </cell>
          <cell r="X3">
            <v>40237</v>
          </cell>
          <cell r="Y3">
            <v>40268</v>
          </cell>
          <cell r="Z3">
            <v>40298</v>
          </cell>
          <cell r="AA3">
            <v>40329</v>
          </cell>
          <cell r="AB3">
            <v>40359</v>
          </cell>
          <cell r="AC3">
            <v>40390</v>
          </cell>
          <cell r="AD3">
            <v>40421</v>
          </cell>
          <cell r="AE3">
            <v>40451</v>
          </cell>
          <cell r="AF3">
            <v>40482</v>
          </cell>
          <cell r="AG3">
            <v>40512</v>
          </cell>
          <cell r="AH3">
            <v>40543</v>
          </cell>
          <cell r="AI3">
            <v>40574</v>
          </cell>
          <cell r="AJ3">
            <v>40602</v>
          </cell>
          <cell r="AK3">
            <v>40633</v>
          </cell>
          <cell r="AL3">
            <v>40663</v>
          </cell>
          <cell r="AM3">
            <v>40694</v>
          </cell>
          <cell r="AN3">
            <v>40724</v>
          </cell>
          <cell r="AO3">
            <v>40755</v>
          </cell>
          <cell r="AP3">
            <v>40786</v>
          </cell>
          <cell r="AQ3">
            <v>40816</v>
          </cell>
          <cell r="AR3">
            <v>40847</v>
          </cell>
          <cell r="AS3">
            <v>40877</v>
          </cell>
          <cell r="AT3">
            <v>40908</v>
          </cell>
          <cell r="AU3">
            <v>40939</v>
          </cell>
          <cell r="AV3">
            <v>40968</v>
          </cell>
          <cell r="AW3">
            <v>40999</v>
          </cell>
          <cell r="AX3">
            <v>41029</v>
          </cell>
          <cell r="AY3">
            <v>41060</v>
          </cell>
          <cell r="AZ3">
            <v>41090</v>
          </cell>
          <cell r="BA3">
            <v>41121</v>
          </cell>
          <cell r="BB3">
            <v>41152</v>
          </cell>
          <cell r="BC3">
            <v>41182</v>
          </cell>
          <cell r="BD3">
            <v>41213</v>
          </cell>
          <cell r="BE3">
            <v>41243</v>
          </cell>
          <cell r="BF3">
            <v>41274</v>
          </cell>
          <cell r="BG3">
            <v>41305</v>
          </cell>
          <cell r="BH3">
            <v>41333</v>
          </cell>
          <cell r="BI3">
            <v>41364</v>
          </cell>
          <cell r="BJ3">
            <v>41394</v>
          </cell>
          <cell r="BK3">
            <v>41425</v>
          </cell>
          <cell r="BL3">
            <v>41455</v>
          </cell>
          <cell r="BM3">
            <v>41486</v>
          </cell>
          <cell r="BN3">
            <v>41517</v>
          </cell>
          <cell r="BO3">
            <v>41547</v>
          </cell>
          <cell r="BP3">
            <v>41578</v>
          </cell>
          <cell r="BQ3">
            <v>41608</v>
          </cell>
          <cell r="BR3">
            <v>41639</v>
          </cell>
          <cell r="BS3">
            <v>41670</v>
          </cell>
          <cell r="BT3">
            <v>41698</v>
          </cell>
          <cell r="BU3">
            <v>41729</v>
          </cell>
          <cell r="BV3">
            <v>41759</v>
          </cell>
          <cell r="BW3">
            <v>41790</v>
          </cell>
          <cell r="BX3">
            <v>41820</v>
          </cell>
          <cell r="BY3">
            <v>41851</v>
          </cell>
          <cell r="BZ3">
            <v>41882</v>
          </cell>
          <cell r="CA3">
            <v>41912</v>
          </cell>
          <cell r="CB3">
            <v>41943</v>
          </cell>
          <cell r="CC3">
            <v>41973</v>
          </cell>
          <cell r="CD3">
            <v>42004</v>
          </cell>
          <cell r="CE3">
            <v>42035</v>
          </cell>
          <cell r="CF3">
            <v>42063</v>
          </cell>
          <cell r="CG3">
            <v>42094</v>
          </cell>
          <cell r="CH3">
            <v>42124</v>
          </cell>
          <cell r="CI3">
            <v>42155</v>
          </cell>
          <cell r="CJ3">
            <v>42185</v>
          </cell>
          <cell r="CK3">
            <v>42216</v>
          </cell>
          <cell r="CL3">
            <v>42247</v>
          </cell>
          <cell r="CM3">
            <v>42277</v>
          </cell>
          <cell r="CN3">
            <v>42308</v>
          </cell>
          <cell r="CO3">
            <v>42338</v>
          </cell>
          <cell r="CP3">
            <v>42369</v>
          </cell>
          <cell r="CQ3">
            <v>42400</v>
          </cell>
          <cell r="CR3">
            <v>42429</v>
          </cell>
          <cell r="CS3">
            <v>42460</v>
          </cell>
          <cell r="CT3">
            <v>42490</v>
          </cell>
          <cell r="CU3">
            <v>42521</v>
          </cell>
          <cell r="CV3">
            <v>42551</v>
          </cell>
          <cell r="CW3">
            <v>42582</v>
          </cell>
          <cell r="CX3">
            <v>42613</v>
          </cell>
          <cell r="CY3">
            <v>42643</v>
          </cell>
          <cell r="CZ3">
            <v>42674</v>
          </cell>
        </row>
        <row r="4">
          <cell r="A4">
            <v>2</v>
          </cell>
          <cell r="J4" t="str">
            <v># deudores informados</v>
          </cell>
          <cell r="K4" t="str">
            <v># deudores informados</v>
          </cell>
          <cell r="L4" t="str">
            <v># deudores informados</v>
          </cell>
          <cell r="M4" t="str">
            <v># deudores informados</v>
          </cell>
          <cell r="N4" t="str">
            <v># deudores informados</v>
          </cell>
          <cell r="O4" t="str">
            <v># deudores informados</v>
          </cell>
          <cell r="P4" t="str">
            <v># deudores informados</v>
          </cell>
          <cell r="Q4" t="str">
            <v># deudores informados</v>
          </cell>
        </row>
        <row r="5">
          <cell r="A5">
            <v>3</v>
          </cell>
          <cell r="B5" t="str">
            <v>Arrendamiento financiero</v>
          </cell>
          <cell r="C5">
            <v>1814</v>
          </cell>
          <cell r="D5">
            <v>1738</v>
          </cell>
          <cell r="E5">
            <v>1742</v>
          </cell>
          <cell r="F5">
            <v>1934</v>
          </cell>
          <cell r="G5">
            <v>2223</v>
          </cell>
          <cell r="H5">
            <v>2439</v>
          </cell>
          <cell r="I5">
            <v>3657</v>
          </cell>
          <cell r="J5">
            <v>4028</v>
          </cell>
          <cell r="K5">
            <v>4054</v>
          </cell>
          <cell r="L5">
            <v>4062</v>
          </cell>
          <cell r="M5">
            <v>4038</v>
          </cell>
          <cell r="N5">
            <v>4001</v>
          </cell>
          <cell r="O5">
            <v>3970</v>
          </cell>
          <cell r="P5">
            <v>3948</v>
          </cell>
          <cell r="Q5">
            <v>2017</v>
          </cell>
          <cell r="R5">
            <v>2027</v>
          </cell>
          <cell r="S5">
            <v>2027</v>
          </cell>
          <cell r="T5">
            <v>2042</v>
          </cell>
          <cell r="U5">
            <v>2049</v>
          </cell>
          <cell r="V5">
            <v>2055</v>
          </cell>
          <cell r="W5">
            <v>2055</v>
          </cell>
          <cell r="X5">
            <v>2050</v>
          </cell>
          <cell r="Y5">
            <v>2064</v>
          </cell>
          <cell r="Z5">
            <v>2049</v>
          </cell>
          <cell r="AA5">
            <v>729</v>
          </cell>
          <cell r="AB5">
            <v>724</v>
          </cell>
        </row>
        <row r="6">
          <cell r="A6">
            <v>4</v>
          </cell>
          <cell r="B6" t="str">
            <v>Banco</v>
          </cell>
          <cell r="C6">
            <v>948687</v>
          </cell>
          <cell r="D6">
            <v>1157257</v>
          </cell>
          <cell r="E6">
            <v>1440470</v>
          </cell>
          <cell r="F6">
            <v>1567758</v>
          </cell>
          <cell r="G6">
            <v>1781284</v>
          </cell>
          <cell r="H6">
            <v>1923274</v>
          </cell>
          <cell r="I6">
            <v>2352359</v>
          </cell>
          <cell r="J6">
            <v>2781932</v>
          </cell>
          <cell r="K6">
            <v>2632397</v>
          </cell>
          <cell r="L6">
            <v>2653539</v>
          </cell>
          <cell r="M6">
            <v>2660495</v>
          </cell>
          <cell r="N6">
            <v>2515936</v>
          </cell>
          <cell r="O6">
            <v>2536673</v>
          </cell>
          <cell r="P6">
            <v>2552482</v>
          </cell>
          <cell r="Q6">
            <v>2562904</v>
          </cell>
          <cell r="R6">
            <v>2518001</v>
          </cell>
          <cell r="S6">
            <v>2570960</v>
          </cell>
          <cell r="T6">
            <v>2577393</v>
          </cell>
          <cell r="U6">
            <v>2586962</v>
          </cell>
          <cell r="V6">
            <v>2599224</v>
          </cell>
          <cell r="W6">
            <v>2607851</v>
          </cell>
          <cell r="X6">
            <v>2618848</v>
          </cell>
          <cell r="Y6">
            <v>2628102</v>
          </cell>
          <cell r="Z6">
            <v>3045328</v>
          </cell>
          <cell r="AA6">
            <v>3064303</v>
          </cell>
          <cell r="AB6">
            <v>3077083</v>
          </cell>
        </row>
        <row r="7">
          <cell r="A7">
            <v>5</v>
          </cell>
          <cell r="B7" t="str">
            <v>Caja municipal</v>
          </cell>
          <cell r="C7">
            <v>330805</v>
          </cell>
          <cell r="D7">
            <v>384187</v>
          </cell>
          <cell r="E7">
            <v>457649</v>
          </cell>
          <cell r="F7">
            <v>505870</v>
          </cell>
          <cell r="G7">
            <v>557189</v>
          </cell>
          <cell r="H7">
            <v>618801</v>
          </cell>
          <cell r="I7">
            <v>680960</v>
          </cell>
          <cell r="J7">
            <v>764712</v>
          </cell>
          <cell r="K7">
            <v>772426</v>
          </cell>
          <cell r="L7">
            <v>782066</v>
          </cell>
          <cell r="M7">
            <v>792741</v>
          </cell>
          <cell r="N7">
            <v>801898</v>
          </cell>
          <cell r="O7">
            <v>809052</v>
          </cell>
          <cell r="P7">
            <v>813967</v>
          </cell>
          <cell r="Q7">
            <v>820830</v>
          </cell>
          <cell r="R7">
            <v>825840</v>
          </cell>
          <cell r="S7">
            <v>831627</v>
          </cell>
          <cell r="T7">
            <v>839433</v>
          </cell>
          <cell r="U7">
            <v>845742</v>
          </cell>
          <cell r="V7">
            <v>841293</v>
          </cell>
          <cell r="W7">
            <v>842376</v>
          </cell>
          <cell r="X7">
            <v>848692</v>
          </cell>
          <cell r="Y7">
            <v>852057</v>
          </cell>
          <cell r="Z7">
            <v>858804</v>
          </cell>
          <cell r="AA7">
            <v>865337</v>
          </cell>
          <cell r="AB7">
            <v>865509</v>
          </cell>
        </row>
        <row r="8">
          <cell r="A8">
            <v>6</v>
          </cell>
          <cell r="B8" t="str">
            <v>Caja rural</v>
          </cell>
          <cell r="C8">
            <v>38350</v>
          </cell>
          <cell r="D8">
            <v>52705</v>
          </cell>
          <cell r="E8">
            <v>65944</v>
          </cell>
          <cell r="F8">
            <v>77423</v>
          </cell>
          <cell r="G8">
            <v>98194</v>
          </cell>
          <cell r="H8">
            <v>121115</v>
          </cell>
          <cell r="I8">
            <v>156282</v>
          </cell>
          <cell r="J8">
            <v>193984</v>
          </cell>
          <cell r="K8">
            <v>197571</v>
          </cell>
          <cell r="L8">
            <v>202247</v>
          </cell>
          <cell r="M8">
            <v>207251</v>
          </cell>
          <cell r="N8">
            <v>210997</v>
          </cell>
          <cell r="O8">
            <v>214244</v>
          </cell>
          <cell r="P8">
            <v>216724</v>
          </cell>
          <cell r="Q8">
            <v>217304</v>
          </cell>
          <cell r="R8">
            <v>219405</v>
          </cell>
          <cell r="S8">
            <v>222669</v>
          </cell>
          <cell r="T8">
            <v>226710</v>
          </cell>
          <cell r="U8">
            <v>229851</v>
          </cell>
          <cell r="V8">
            <v>232137</v>
          </cell>
          <cell r="W8">
            <v>233796</v>
          </cell>
          <cell r="X8">
            <v>236476</v>
          </cell>
          <cell r="Y8">
            <v>240898</v>
          </cell>
          <cell r="Z8">
            <v>247580</v>
          </cell>
          <cell r="AA8">
            <v>250722</v>
          </cell>
          <cell r="AB8">
            <v>249375</v>
          </cell>
        </row>
        <row r="9">
          <cell r="A9">
            <v>7</v>
          </cell>
          <cell r="B9" t="str">
            <v>Edpyme</v>
          </cell>
          <cell r="C9">
            <v>16215</v>
          </cell>
          <cell r="D9">
            <v>22769</v>
          </cell>
          <cell r="E9">
            <v>29171</v>
          </cell>
          <cell r="F9">
            <v>38703</v>
          </cell>
          <cell r="G9">
            <v>63470</v>
          </cell>
          <cell r="H9">
            <v>114035</v>
          </cell>
          <cell r="I9">
            <v>182379</v>
          </cell>
          <cell r="J9">
            <v>330341</v>
          </cell>
          <cell r="K9">
            <v>334773</v>
          </cell>
          <cell r="L9">
            <v>340251</v>
          </cell>
          <cell r="M9">
            <v>342939</v>
          </cell>
          <cell r="N9">
            <v>347605</v>
          </cell>
          <cell r="O9">
            <v>354405</v>
          </cell>
          <cell r="P9">
            <v>351828</v>
          </cell>
          <cell r="Q9">
            <v>356229</v>
          </cell>
          <cell r="R9">
            <v>542292</v>
          </cell>
          <cell r="S9">
            <v>243970</v>
          </cell>
          <cell r="T9">
            <v>259444</v>
          </cell>
          <cell r="U9">
            <v>265795</v>
          </cell>
          <cell r="V9">
            <v>274427</v>
          </cell>
          <cell r="W9">
            <v>275839</v>
          </cell>
          <cell r="X9">
            <v>277316</v>
          </cell>
          <cell r="Y9">
            <v>280127</v>
          </cell>
          <cell r="Z9">
            <v>175784</v>
          </cell>
          <cell r="AA9">
            <v>177158</v>
          </cell>
          <cell r="AB9">
            <v>177929</v>
          </cell>
        </row>
        <row r="10">
          <cell r="A10">
            <v>8</v>
          </cell>
          <cell r="B10" t="str">
            <v>Financiera</v>
          </cell>
          <cell r="C10">
            <v>445837</v>
          </cell>
          <cell r="D10">
            <v>562993</v>
          </cell>
          <cell r="E10">
            <v>696849</v>
          </cell>
          <cell r="F10">
            <v>743621</v>
          </cell>
          <cell r="G10">
            <v>838671</v>
          </cell>
          <cell r="H10">
            <v>924459</v>
          </cell>
          <cell r="I10">
            <v>544016</v>
          </cell>
          <cell r="J10">
            <v>263555</v>
          </cell>
          <cell r="K10">
            <v>750406</v>
          </cell>
          <cell r="L10">
            <v>744352</v>
          </cell>
          <cell r="M10">
            <v>734482</v>
          </cell>
          <cell r="N10">
            <v>1035370</v>
          </cell>
          <cell r="O10">
            <v>1023583</v>
          </cell>
          <cell r="P10">
            <v>1006003</v>
          </cell>
          <cell r="Q10">
            <v>984100</v>
          </cell>
          <cell r="R10">
            <v>1044892</v>
          </cell>
          <cell r="S10">
            <v>1076871</v>
          </cell>
          <cell r="T10">
            <v>1075092</v>
          </cell>
          <cell r="U10">
            <v>1072754</v>
          </cell>
          <cell r="V10">
            <v>1075783</v>
          </cell>
          <cell r="W10">
            <v>1066312</v>
          </cell>
          <cell r="X10">
            <v>1065220</v>
          </cell>
          <cell r="Y10">
            <v>1067713</v>
          </cell>
          <cell r="Z10">
            <v>1204136</v>
          </cell>
          <cell r="AA10">
            <v>1219345</v>
          </cell>
          <cell r="AB10">
            <v>1233621</v>
          </cell>
        </row>
      </sheetData>
      <sheetData sheetId="3">
        <row r="4">
          <cell r="A4">
            <v>1</v>
          </cell>
          <cell r="D4">
            <v>37256</v>
          </cell>
          <cell r="E4">
            <v>37621</v>
          </cell>
          <cell r="F4">
            <v>37986</v>
          </cell>
          <cell r="G4">
            <v>38352</v>
          </cell>
          <cell r="H4">
            <v>38717</v>
          </cell>
          <cell r="I4">
            <v>39082</v>
          </cell>
          <cell r="J4">
            <v>39447</v>
          </cell>
          <cell r="K4">
            <v>39813</v>
          </cell>
          <cell r="L4">
            <v>39844</v>
          </cell>
          <cell r="M4">
            <v>39872</v>
          </cell>
          <cell r="N4">
            <v>39903</v>
          </cell>
          <cell r="O4">
            <v>39933</v>
          </cell>
          <cell r="P4">
            <v>39964</v>
          </cell>
          <cell r="Q4">
            <v>39994</v>
          </cell>
          <cell r="R4">
            <v>40025</v>
          </cell>
          <cell r="S4">
            <v>40056</v>
          </cell>
          <cell r="T4">
            <v>40086</v>
          </cell>
          <cell r="U4">
            <v>40117</v>
          </cell>
          <cell r="V4">
            <v>40147</v>
          </cell>
          <cell r="W4">
            <v>40178</v>
          </cell>
          <cell r="X4">
            <v>40209</v>
          </cell>
          <cell r="Y4">
            <v>40237</v>
          </cell>
          <cell r="Z4">
            <v>40268</v>
          </cell>
          <cell r="AA4">
            <v>40298</v>
          </cell>
          <cell r="AB4">
            <v>40329</v>
          </cell>
          <cell r="AC4">
            <v>40359</v>
          </cell>
          <cell r="AD4">
            <v>40390</v>
          </cell>
          <cell r="AE4">
            <v>40421</v>
          </cell>
          <cell r="AF4">
            <v>40451</v>
          </cell>
          <cell r="AG4">
            <v>40482</v>
          </cell>
          <cell r="AH4">
            <v>40512</v>
          </cell>
          <cell r="AI4">
            <v>40543</v>
          </cell>
          <cell r="AJ4">
            <v>40574</v>
          </cell>
          <cell r="AK4">
            <v>40602</v>
          </cell>
          <cell r="AL4">
            <v>40633</v>
          </cell>
          <cell r="AM4">
            <v>40663</v>
          </cell>
          <cell r="AN4">
            <v>40694</v>
          </cell>
          <cell r="AO4">
            <v>40724</v>
          </cell>
          <cell r="AP4">
            <v>40755</v>
          </cell>
          <cell r="AQ4">
            <v>40786</v>
          </cell>
          <cell r="AR4">
            <v>40816</v>
          </cell>
          <cell r="AS4">
            <v>40847</v>
          </cell>
          <cell r="AT4">
            <v>40877</v>
          </cell>
          <cell r="AU4">
            <v>40908</v>
          </cell>
          <cell r="AV4">
            <v>40939</v>
          </cell>
          <cell r="AW4">
            <v>40968</v>
          </cell>
          <cell r="AX4">
            <v>40999</v>
          </cell>
          <cell r="AY4">
            <v>41029</v>
          </cell>
          <cell r="AZ4">
            <v>41060</v>
          </cell>
          <cell r="BA4">
            <v>41090</v>
          </cell>
          <cell r="BB4">
            <v>41121</v>
          </cell>
          <cell r="BC4">
            <v>41152</v>
          </cell>
          <cell r="BD4">
            <v>41182</v>
          </cell>
          <cell r="BE4">
            <v>41213</v>
          </cell>
          <cell r="BF4">
            <v>41243</v>
          </cell>
          <cell r="BG4">
            <v>41274</v>
          </cell>
          <cell r="BH4">
            <v>41305</v>
          </cell>
          <cell r="BI4">
            <v>41333</v>
          </cell>
          <cell r="BJ4">
            <v>41364</v>
          </cell>
          <cell r="BK4">
            <v>41394</v>
          </cell>
          <cell r="BL4">
            <v>41425</v>
          </cell>
          <cell r="BM4">
            <v>41455</v>
          </cell>
          <cell r="BN4">
            <v>41486</v>
          </cell>
          <cell r="BO4">
            <v>41517</v>
          </cell>
          <cell r="BP4">
            <v>41547</v>
          </cell>
          <cell r="BQ4">
            <v>41578</v>
          </cell>
          <cell r="BR4">
            <v>41608</v>
          </cell>
          <cell r="BS4">
            <v>41639</v>
          </cell>
          <cell r="BT4">
            <v>41670</v>
          </cell>
          <cell r="BU4">
            <v>41698</v>
          </cell>
          <cell r="BV4">
            <v>41729</v>
          </cell>
          <cell r="BW4">
            <v>41759</v>
          </cell>
          <cell r="BX4">
            <v>41790</v>
          </cell>
          <cell r="BY4">
            <v>41820</v>
          </cell>
          <cell r="BZ4">
            <v>41851</v>
          </cell>
          <cell r="CA4">
            <v>41882</v>
          </cell>
          <cell r="CB4">
            <v>41912</v>
          </cell>
          <cell r="CC4">
            <v>41943</v>
          </cell>
          <cell r="CD4">
            <v>41973</v>
          </cell>
          <cell r="CE4">
            <v>42004</v>
          </cell>
          <cell r="CF4">
            <v>42035</v>
          </cell>
          <cell r="CG4">
            <v>42063</v>
          </cell>
          <cell r="CH4">
            <v>42094</v>
          </cell>
          <cell r="CI4">
            <v>42124</v>
          </cell>
          <cell r="CJ4">
            <v>42155</v>
          </cell>
          <cell r="CK4">
            <v>42185</v>
          </cell>
          <cell r="CL4">
            <v>42216</v>
          </cell>
          <cell r="CM4">
            <v>42247</v>
          </cell>
          <cell r="CN4">
            <v>42277</v>
          </cell>
          <cell r="CO4">
            <v>42308</v>
          </cell>
          <cell r="CP4">
            <v>42338</v>
          </cell>
          <cell r="CQ4">
            <v>42369</v>
          </cell>
          <cell r="CR4">
            <v>42400</v>
          </cell>
          <cell r="CS4">
            <v>42429</v>
          </cell>
          <cell r="CT4">
            <v>42460</v>
          </cell>
          <cell r="CU4">
            <v>42490</v>
          </cell>
          <cell r="CV4">
            <v>42521</v>
          </cell>
          <cell r="CW4">
            <v>42551</v>
          </cell>
          <cell r="CX4">
            <v>42582</v>
          </cell>
          <cell r="CY4">
            <v>42613</v>
          </cell>
          <cell r="CZ4">
            <v>42643</v>
          </cell>
        </row>
        <row r="5">
          <cell r="A5">
            <v>2</v>
          </cell>
          <cell r="B5" t="str">
            <v>AGROBANCO</v>
          </cell>
          <cell r="K5" t="str">
            <v/>
          </cell>
          <cell r="L5" t="str">
            <v/>
          </cell>
          <cell r="M5" t="str">
            <v/>
          </cell>
          <cell r="N5" t="str">
            <v/>
          </cell>
          <cell r="O5" t="str">
            <v/>
          </cell>
          <cell r="P5" t="str">
            <v/>
          </cell>
          <cell r="Q5" t="str">
            <v/>
          </cell>
          <cell r="R5" t="str">
            <v/>
          </cell>
        </row>
        <row r="6">
          <cell r="A6">
            <v>3</v>
          </cell>
          <cell r="B6" t="str">
            <v>AGROBANCO</v>
          </cell>
          <cell r="C6" t="str">
            <v>Comercial</v>
          </cell>
          <cell r="E6">
            <v>1</v>
          </cell>
          <cell r="F6">
            <v>20</v>
          </cell>
          <cell r="G6">
            <v>24</v>
          </cell>
          <cell r="H6">
            <v>55</v>
          </cell>
          <cell r="I6">
            <v>93</v>
          </cell>
          <cell r="J6">
            <v>179</v>
          </cell>
          <cell r="K6">
            <v>316</v>
          </cell>
          <cell r="L6">
            <v>314</v>
          </cell>
          <cell r="M6">
            <v>327</v>
          </cell>
          <cell r="N6">
            <v>328</v>
          </cell>
          <cell r="O6">
            <v>346</v>
          </cell>
          <cell r="P6">
            <v>364</v>
          </cell>
          <cell r="Q6">
            <v>382</v>
          </cell>
          <cell r="R6">
            <v>426</v>
          </cell>
          <cell r="S6">
            <v>438</v>
          </cell>
          <cell r="T6">
            <v>308</v>
          </cell>
          <cell r="U6">
            <v>371</v>
          </cell>
          <cell r="V6">
            <v>419</v>
          </cell>
          <cell r="W6">
            <v>487</v>
          </cell>
          <cell r="X6">
            <v>527</v>
          </cell>
          <cell r="Y6">
            <v>539</v>
          </cell>
          <cell r="Z6">
            <v>546</v>
          </cell>
          <cell r="AA6">
            <v>687</v>
          </cell>
          <cell r="AB6">
            <v>719</v>
          </cell>
          <cell r="AC6">
            <v>734</v>
          </cell>
        </row>
        <row r="7">
          <cell r="A7">
            <v>4</v>
          </cell>
          <cell r="B7" t="str">
            <v>AGROBANCO</v>
          </cell>
          <cell r="C7" t="str">
            <v>Consumo</v>
          </cell>
          <cell r="G7">
            <v>27</v>
          </cell>
          <cell r="H7">
            <v>58</v>
          </cell>
          <cell r="I7">
            <v>42</v>
          </cell>
          <cell r="J7">
            <v>68</v>
          </cell>
          <cell r="K7">
            <v>65</v>
          </cell>
          <cell r="L7">
            <v>63</v>
          </cell>
          <cell r="M7">
            <v>61</v>
          </cell>
          <cell r="N7">
            <v>59</v>
          </cell>
          <cell r="O7">
            <v>60</v>
          </cell>
          <cell r="P7">
            <v>58</v>
          </cell>
          <cell r="Q7">
            <v>60</v>
          </cell>
          <cell r="R7">
            <v>57</v>
          </cell>
          <cell r="S7">
            <v>62</v>
          </cell>
          <cell r="T7">
            <v>68</v>
          </cell>
          <cell r="U7">
            <v>67</v>
          </cell>
          <cell r="V7">
            <v>68</v>
          </cell>
          <cell r="W7">
            <v>67</v>
          </cell>
          <cell r="X7">
            <v>68</v>
          </cell>
          <cell r="Y7">
            <v>63</v>
          </cell>
          <cell r="Z7">
            <v>64</v>
          </cell>
          <cell r="AA7">
            <v>63</v>
          </cell>
          <cell r="AB7">
            <v>60</v>
          </cell>
          <cell r="AC7">
            <v>64</v>
          </cell>
        </row>
        <row r="8">
          <cell r="A8">
            <v>5</v>
          </cell>
          <cell r="B8" t="str">
            <v>AGROBANCO</v>
          </cell>
          <cell r="C8" t="str">
            <v>MES</v>
          </cell>
          <cell r="F8">
            <v>802</v>
          </cell>
          <cell r="G8">
            <v>123</v>
          </cell>
          <cell r="H8">
            <v>460</v>
          </cell>
          <cell r="I8">
            <v>574</v>
          </cell>
          <cell r="J8">
            <v>2113</v>
          </cell>
          <cell r="K8">
            <v>4003</v>
          </cell>
          <cell r="L8">
            <v>4272</v>
          </cell>
          <cell r="M8">
            <v>4516</v>
          </cell>
          <cell r="N8">
            <v>4653</v>
          </cell>
          <cell r="O8">
            <v>4984</v>
          </cell>
          <cell r="P8">
            <v>5216</v>
          </cell>
          <cell r="Q8">
            <v>5288</v>
          </cell>
          <cell r="R8">
            <v>5241</v>
          </cell>
          <cell r="S8">
            <v>4813</v>
          </cell>
          <cell r="T8">
            <v>5028</v>
          </cell>
          <cell r="U8">
            <v>6570</v>
          </cell>
          <cell r="V8">
            <v>8297</v>
          </cell>
          <cell r="W8">
            <v>11169</v>
          </cell>
          <cell r="X8">
            <v>12518</v>
          </cell>
          <cell r="Y8">
            <v>13592</v>
          </cell>
          <cell r="Z8">
            <v>14482</v>
          </cell>
          <cell r="AA8">
            <v>15300</v>
          </cell>
          <cell r="AB8">
            <v>15858</v>
          </cell>
          <cell r="AC8">
            <v>15652</v>
          </cell>
        </row>
        <row r="9">
          <cell r="A9">
            <v>6</v>
          </cell>
          <cell r="B9" t="str">
            <v>NACION</v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</row>
        <row r="10">
          <cell r="A10">
            <v>7</v>
          </cell>
          <cell r="B10" t="str">
            <v>NACION</v>
          </cell>
          <cell r="C10" t="str">
            <v>Comercial</v>
          </cell>
          <cell r="D10">
            <v>2786</v>
          </cell>
          <cell r="E10">
            <v>2375</v>
          </cell>
          <cell r="F10">
            <v>2305</v>
          </cell>
          <cell r="G10">
            <v>2195</v>
          </cell>
          <cell r="H10">
            <v>3207</v>
          </cell>
          <cell r="I10">
            <v>3189</v>
          </cell>
          <cell r="J10">
            <v>1033</v>
          </cell>
          <cell r="K10">
            <v>802</v>
          </cell>
          <cell r="L10">
            <v>739</v>
          </cell>
          <cell r="M10">
            <v>737</v>
          </cell>
          <cell r="N10">
            <v>878</v>
          </cell>
          <cell r="O10">
            <v>887</v>
          </cell>
          <cell r="P10">
            <v>751</v>
          </cell>
          <cell r="Q10">
            <v>743</v>
          </cell>
          <cell r="R10">
            <v>745</v>
          </cell>
          <cell r="S10">
            <v>738</v>
          </cell>
          <cell r="T10">
            <v>742</v>
          </cell>
          <cell r="U10">
            <v>745</v>
          </cell>
          <cell r="V10">
            <v>757</v>
          </cell>
          <cell r="W10">
            <v>762</v>
          </cell>
          <cell r="X10">
            <v>760</v>
          </cell>
          <cell r="Y10">
            <v>806</v>
          </cell>
          <cell r="Z10">
            <v>788</v>
          </cell>
          <cell r="AA10">
            <v>769</v>
          </cell>
          <cell r="AB10">
            <v>768</v>
          </cell>
          <cell r="AC10">
            <v>767</v>
          </cell>
        </row>
        <row r="11">
          <cell r="A11">
            <v>8</v>
          </cell>
          <cell r="B11" t="str">
            <v>NACION</v>
          </cell>
          <cell r="C11" t="str">
            <v>Consumo</v>
          </cell>
          <cell r="D11">
            <v>132473</v>
          </cell>
          <cell r="E11">
            <v>416831</v>
          </cell>
          <cell r="F11">
            <v>400797</v>
          </cell>
          <cell r="G11">
            <v>430509</v>
          </cell>
          <cell r="H11">
            <v>513662</v>
          </cell>
          <cell r="I11">
            <v>546419</v>
          </cell>
          <cell r="J11">
            <v>639286</v>
          </cell>
          <cell r="K11">
            <v>623846</v>
          </cell>
          <cell r="L11">
            <v>622170</v>
          </cell>
          <cell r="M11">
            <v>618385</v>
          </cell>
          <cell r="N11">
            <v>609505</v>
          </cell>
          <cell r="O11">
            <v>612256</v>
          </cell>
          <cell r="P11">
            <v>611266</v>
          </cell>
          <cell r="Q11">
            <v>610127</v>
          </cell>
          <cell r="R11">
            <v>609825</v>
          </cell>
          <cell r="S11">
            <v>609138</v>
          </cell>
          <cell r="T11">
            <v>609152</v>
          </cell>
          <cell r="U11">
            <v>609683</v>
          </cell>
          <cell r="V11">
            <v>598556</v>
          </cell>
          <cell r="W11">
            <v>601459</v>
          </cell>
          <cell r="X11">
            <v>600139</v>
          </cell>
          <cell r="Y11">
            <v>601777</v>
          </cell>
          <cell r="Z11">
            <v>598322</v>
          </cell>
          <cell r="AA11">
            <v>604666</v>
          </cell>
          <cell r="AB11">
            <v>606188</v>
          </cell>
          <cell r="AC11">
            <v>608148</v>
          </cell>
        </row>
        <row r="12">
          <cell r="A12">
            <v>9</v>
          </cell>
          <cell r="B12" t="str">
            <v>NACION</v>
          </cell>
          <cell r="C12" t="str">
            <v>Hipotecario</v>
          </cell>
          <cell r="K12">
            <v>1</v>
          </cell>
          <cell r="L12">
            <v>1</v>
          </cell>
          <cell r="M12">
            <v>1</v>
          </cell>
          <cell r="O12">
            <v>1</v>
          </cell>
          <cell r="P12">
            <v>1</v>
          </cell>
          <cell r="Q12">
            <v>1</v>
          </cell>
          <cell r="R12">
            <v>3</v>
          </cell>
          <cell r="S12">
            <v>3</v>
          </cell>
          <cell r="T12">
            <v>5</v>
          </cell>
          <cell r="U12">
            <v>8</v>
          </cell>
          <cell r="V12">
            <v>18</v>
          </cell>
          <cell r="W12">
            <v>36</v>
          </cell>
          <cell r="X12">
            <v>56</v>
          </cell>
          <cell r="Y12">
            <v>78</v>
          </cell>
          <cell r="Z12">
            <v>101</v>
          </cell>
          <cell r="AA12">
            <v>132</v>
          </cell>
          <cell r="AB12">
            <v>165</v>
          </cell>
          <cell r="AC12">
            <v>195</v>
          </cell>
        </row>
      </sheetData>
      <sheetData sheetId="4">
        <row r="1">
          <cell r="A1">
            <v>1</v>
          </cell>
          <cell r="C1">
            <v>37256</v>
          </cell>
          <cell r="D1">
            <v>37621</v>
          </cell>
          <cell r="E1">
            <v>37986</v>
          </cell>
          <cell r="F1">
            <v>38352</v>
          </cell>
          <cell r="G1">
            <v>38717</v>
          </cell>
          <cell r="H1">
            <v>39082</v>
          </cell>
          <cell r="I1">
            <v>39447</v>
          </cell>
          <cell r="J1">
            <v>39813</v>
          </cell>
          <cell r="K1">
            <v>39844</v>
          </cell>
          <cell r="L1">
            <v>39872</v>
          </cell>
          <cell r="M1">
            <v>39903</v>
          </cell>
          <cell r="N1">
            <v>39933</v>
          </cell>
          <cell r="O1">
            <v>39964</v>
          </cell>
          <cell r="P1">
            <v>39994</v>
          </cell>
          <cell r="Q1">
            <v>40025</v>
          </cell>
          <cell r="R1">
            <v>40056</v>
          </cell>
          <cell r="S1">
            <v>40086</v>
          </cell>
          <cell r="T1">
            <v>40117</v>
          </cell>
          <cell r="U1">
            <v>40147</v>
          </cell>
          <cell r="V1">
            <v>40178</v>
          </cell>
          <cell r="W1">
            <v>40209</v>
          </cell>
          <cell r="X1">
            <v>40237</v>
          </cell>
          <cell r="Y1">
            <v>40268</v>
          </cell>
          <cell r="Z1">
            <v>40298</v>
          </cell>
          <cell r="AA1">
            <v>40329</v>
          </cell>
          <cell r="AB1">
            <v>40359</v>
          </cell>
          <cell r="AC1">
            <v>40390</v>
          </cell>
          <cell r="AD1">
            <v>40421</v>
          </cell>
          <cell r="AE1">
            <v>40451</v>
          </cell>
          <cell r="AF1">
            <v>40482</v>
          </cell>
          <cell r="AG1">
            <v>40512</v>
          </cell>
          <cell r="AH1">
            <v>40543</v>
          </cell>
          <cell r="AI1">
            <v>40574</v>
          </cell>
          <cell r="AJ1">
            <v>40602</v>
          </cell>
          <cell r="AK1">
            <v>40633</v>
          </cell>
          <cell r="AL1">
            <v>40663</v>
          </cell>
          <cell r="AM1">
            <v>40694</v>
          </cell>
          <cell r="AN1">
            <v>40724</v>
          </cell>
          <cell r="AO1">
            <v>40755</v>
          </cell>
          <cell r="AP1">
            <v>40786</v>
          </cell>
          <cell r="AQ1">
            <v>40816</v>
          </cell>
          <cell r="AR1">
            <v>40847</v>
          </cell>
          <cell r="AS1">
            <v>40877</v>
          </cell>
          <cell r="AT1">
            <v>40908</v>
          </cell>
          <cell r="AU1">
            <v>40939</v>
          </cell>
          <cell r="AV1">
            <v>40968</v>
          </cell>
          <cell r="AW1">
            <v>40999</v>
          </cell>
          <cell r="AX1">
            <v>41029</v>
          </cell>
          <cell r="AY1">
            <v>41060</v>
          </cell>
          <cell r="AZ1">
            <v>41090</v>
          </cell>
          <cell r="BA1">
            <v>41121</v>
          </cell>
          <cell r="BB1">
            <v>41152</v>
          </cell>
          <cell r="BC1">
            <v>41182</v>
          </cell>
          <cell r="BD1">
            <v>41213</v>
          </cell>
          <cell r="BE1">
            <v>41243</v>
          </cell>
          <cell r="BF1">
            <v>41274</v>
          </cell>
          <cell r="BG1">
            <v>41305</v>
          </cell>
          <cell r="BH1">
            <v>41333</v>
          </cell>
          <cell r="BI1">
            <v>41364</v>
          </cell>
          <cell r="BJ1">
            <v>41394</v>
          </cell>
          <cell r="BK1">
            <v>41425</v>
          </cell>
          <cell r="BL1">
            <v>41455</v>
          </cell>
          <cell r="BM1">
            <v>41486</v>
          </cell>
          <cell r="BN1">
            <v>41517</v>
          </cell>
          <cell r="BO1">
            <v>41547</v>
          </cell>
          <cell r="BP1">
            <v>41578</v>
          </cell>
          <cell r="BQ1">
            <v>41608</v>
          </cell>
          <cell r="BR1">
            <v>41639</v>
          </cell>
          <cell r="BS1">
            <v>41670</v>
          </cell>
          <cell r="BT1">
            <v>41698</v>
          </cell>
          <cell r="BU1">
            <v>41729</v>
          </cell>
          <cell r="BV1">
            <v>41759</v>
          </cell>
          <cell r="BW1">
            <v>41790</v>
          </cell>
          <cell r="BX1">
            <v>41820</v>
          </cell>
          <cell r="BY1">
            <v>41851</v>
          </cell>
          <cell r="BZ1">
            <v>41882</v>
          </cell>
          <cell r="CA1">
            <v>41912</v>
          </cell>
          <cell r="CB1">
            <v>41943</v>
          </cell>
          <cell r="CC1">
            <v>41973</v>
          </cell>
          <cell r="CD1">
            <v>42004</v>
          </cell>
          <cell r="CE1">
            <v>42035</v>
          </cell>
          <cell r="CF1">
            <v>42063</v>
          </cell>
          <cell r="CG1">
            <v>42094</v>
          </cell>
          <cell r="CH1">
            <v>42124</v>
          </cell>
          <cell r="CI1">
            <v>42155</v>
          </cell>
          <cell r="CJ1">
            <v>42185</v>
          </cell>
          <cell r="CK1">
            <v>42216</v>
          </cell>
          <cell r="CL1">
            <v>42247</v>
          </cell>
          <cell r="CM1">
            <v>42277</v>
          </cell>
          <cell r="CN1">
            <v>42308</v>
          </cell>
          <cell r="CO1">
            <v>42338</v>
          </cell>
          <cell r="CP1">
            <v>42369</v>
          </cell>
          <cell r="CQ1">
            <v>42400</v>
          </cell>
          <cell r="CR1">
            <v>42429</v>
          </cell>
          <cell r="CS1">
            <v>42460</v>
          </cell>
          <cell r="CT1">
            <v>42490</v>
          </cell>
          <cell r="CU1">
            <v>42521</v>
          </cell>
          <cell r="CV1">
            <v>42551</v>
          </cell>
          <cell r="CW1">
            <v>42582</v>
          </cell>
          <cell r="CX1">
            <v>42613</v>
          </cell>
          <cell r="CY1">
            <v>42643</v>
          </cell>
          <cell r="CZ1">
            <v>42674</v>
          </cell>
        </row>
        <row r="2">
          <cell r="A2">
            <v>2</v>
          </cell>
          <cell r="J2" t="str">
            <v># deudores informados</v>
          </cell>
          <cell r="K2" t="str">
            <v># deudores informados</v>
          </cell>
          <cell r="L2" t="str">
            <v># deudores informados</v>
          </cell>
          <cell r="M2" t="str">
            <v># deudores informados</v>
          </cell>
          <cell r="N2" t="str">
            <v># deudores informados</v>
          </cell>
          <cell r="O2" t="str">
            <v># deudores informados</v>
          </cell>
          <cell r="P2" t="str">
            <v># deudores informados</v>
          </cell>
          <cell r="Q2" t="str">
            <v># deudores informados</v>
          </cell>
        </row>
        <row r="3">
          <cell r="A3">
            <v>3</v>
          </cell>
          <cell r="B3" t="str">
            <v>AGROBANCO</v>
          </cell>
          <cell r="D3">
            <v>1</v>
          </cell>
          <cell r="E3">
            <v>1029</v>
          </cell>
          <cell r="F3">
            <v>181</v>
          </cell>
          <cell r="G3">
            <v>584</v>
          </cell>
          <cell r="H3">
            <v>715</v>
          </cell>
          <cell r="I3">
            <v>3589</v>
          </cell>
          <cell r="J3">
            <v>5042</v>
          </cell>
          <cell r="K3">
            <v>5321</v>
          </cell>
          <cell r="L3">
            <v>5636</v>
          </cell>
          <cell r="M3">
            <v>5726</v>
          </cell>
          <cell r="N3">
            <v>6058</v>
          </cell>
          <cell r="O3">
            <v>6310</v>
          </cell>
          <cell r="P3">
            <v>6440</v>
          </cell>
          <cell r="Q3">
            <v>6461</v>
          </cell>
          <cell r="R3">
            <v>6036</v>
          </cell>
          <cell r="S3">
            <v>6362</v>
          </cell>
          <cell r="T3">
            <v>8027</v>
          </cell>
          <cell r="U3">
            <v>9863</v>
          </cell>
          <cell r="V3">
            <v>13053</v>
          </cell>
          <cell r="W3">
            <v>14481</v>
          </cell>
          <cell r="X3">
            <v>15562</v>
          </cell>
          <cell r="Y3">
            <v>16486</v>
          </cell>
          <cell r="Z3">
            <v>17434</v>
          </cell>
          <cell r="AA3">
            <v>18024</v>
          </cell>
          <cell r="AB3">
            <v>17881</v>
          </cell>
        </row>
        <row r="4">
          <cell r="A4">
            <v>4</v>
          </cell>
          <cell r="B4" t="str">
            <v>NACION</v>
          </cell>
          <cell r="C4">
            <v>176119</v>
          </cell>
          <cell r="D4">
            <v>510681</v>
          </cell>
          <cell r="E4">
            <v>512999</v>
          </cell>
          <cell r="F4">
            <v>538267</v>
          </cell>
          <cell r="G4">
            <v>637211</v>
          </cell>
          <cell r="H4">
            <v>680971</v>
          </cell>
          <cell r="I4">
            <v>708882</v>
          </cell>
          <cell r="J4">
            <v>678148</v>
          </cell>
          <cell r="K4">
            <v>674302</v>
          </cell>
          <cell r="L4">
            <v>669616</v>
          </cell>
          <cell r="M4">
            <v>659862</v>
          </cell>
          <cell r="N4">
            <v>661727</v>
          </cell>
          <cell r="O4">
            <v>659676</v>
          </cell>
          <cell r="P4">
            <v>657265</v>
          </cell>
          <cell r="Q4">
            <v>655860</v>
          </cell>
          <cell r="R4">
            <v>653652</v>
          </cell>
          <cell r="S4">
            <v>652002</v>
          </cell>
          <cell r="T4">
            <v>650821</v>
          </cell>
          <cell r="U4">
            <v>637783</v>
          </cell>
          <cell r="V4">
            <v>639608</v>
          </cell>
          <cell r="W4">
            <v>637116</v>
          </cell>
          <cell r="X4">
            <v>637746</v>
          </cell>
          <cell r="Y4">
            <v>633004</v>
          </cell>
          <cell r="Z4">
            <v>638653</v>
          </cell>
          <cell r="AA4">
            <v>639624</v>
          </cell>
          <cell r="AB4">
            <v>640916</v>
          </cell>
        </row>
      </sheetData>
      <sheetData sheetId="5">
        <row r="3">
          <cell r="A3">
            <v>1</v>
          </cell>
          <cell r="J3">
            <v>39813</v>
          </cell>
          <cell r="K3">
            <v>39844</v>
          </cell>
          <cell r="L3">
            <v>39872</v>
          </cell>
          <cell r="M3">
            <v>39903</v>
          </cell>
          <cell r="N3">
            <v>39933</v>
          </cell>
          <cell r="O3">
            <v>39964</v>
          </cell>
          <cell r="P3">
            <v>39994</v>
          </cell>
          <cell r="Q3">
            <v>40025</v>
          </cell>
          <cell r="R3">
            <v>40056</v>
          </cell>
          <cell r="S3">
            <v>40086</v>
          </cell>
          <cell r="T3">
            <v>40117</v>
          </cell>
          <cell r="U3">
            <v>40147</v>
          </cell>
          <cell r="V3">
            <v>40178</v>
          </cell>
          <cell r="W3">
            <v>40209</v>
          </cell>
          <cell r="X3">
            <v>40237</v>
          </cell>
          <cell r="Y3">
            <v>40268</v>
          </cell>
          <cell r="Z3">
            <v>40298</v>
          </cell>
          <cell r="AA3">
            <v>40329</v>
          </cell>
          <cell r="AB3">
            <v>40359</v>
          </cell>
          <cell r="AC3">
            <v>40390</v>
          </cell>
          <cell r="AD3">
            <v>40421</v>
          </cell>
          <cell r="AE3">
            <v>40451</v>
          </cell>
          <cell r="AF3">
            <v>40482</v>
          </cell>
          <cell r="AG3">
            <v>40512</v>
          </cell>
          <cell r="AH3">
            <v>40543</v>
          </cell>
          <cell r="AI3">
            <v>40574</v>
          </cell>
          <cell r="AJ3">
            <v>40602</v>
          </cell>
          <cell r="AK3">
            <v>40633</v>
          </cell>
          <cell r="AL3">
            <v>40663</v>
          </cell>
          <cell r="AM3">
            <v>40694</v>
          </cell>
          <cell r="AN3">
            <v>40724</v>
          </cell>
          <cell r="AO3">
            <v>40755</v>
          </cell>
          <cell r="AP3">
            <v>40786</v>
          </cell>
          <cell r="AQ3">
            <v>40816</v>
          </cell>
          <cell r="AR3">
            <v>40847</v>
          </cell>
          <cell r="AS3">
            <v>40877</v>
          </cell>
          <cell r="AT3">
            <v>40908</v>
          </cell>
          <cell r="AU3">
            <v>40939</v>
          </cell>
          <cell r="AV3">
            <v>40968</v>
          </cell>
          <cell r="AW3">
            <v>40999</v>
          </cell>
          <cell r="AX3">
            <v>41029</v>
          </cell>
          <cell r="AY3">
            <v>41060</v>
          </cell>
          <cell r="AZ3">
            <v>41090</v>
          </cell>
          <cell r="BA3">
            <v>41121</v>
          </cell>
          <cell r="BB3">
            <v>41152</v>
          </cell>
          <cell r="BC3">
            <v>41182</v>
          </cell>
          <cell r="BD3">
            <v>41213</v>
          </cell>
          <cell r="BE3">
            <v>41243</v>
          </cell>
          <cell r="BF3">
            <v>41274</v>
          </cell>
          <cell r="BG3">
            <v>41305</v>
          </cell>
          <cell r="BH3">
            <v>41333</v>
          </cell>
          <cell r="BI3">
            <v>41364</v>
          </cell>
          <cell r="BJ3">
            <v>41394</v>
          </cell>
          <cell r="BK3">
            <v>41425</v>
          </cell>
          <cell r="BL3">
            <v>41455</v>
          </cell>
          <cell r="BM3">
            <v>41486</v>
          </cell>
          <cell r="BN3">
            <v>41517</v>
          </cell>
          <cell r="BO3">
            <v>41547</v>
          </cell>
          <cell r="BP3">
            <v>41578</v>
          </cell>
          <cell r="BQ3">
            <v>41608</v>
          </cell>
          <cell r="BR3">
            <v>41639</v>
          </cell>
          <cell r="BS3">
            <v>41670</v>
          </cell>
          <cell r="BT3">
            <v>41698</v>
          </cell>
          <cell r="BU3">
            <v>41729</v>
          </cell>
          <cell r="BV3">
            <v>41759</v>
          </cell>
          <cell r="BW3">
            <v>41790</v>
          </cell>
          <cell r="BX3">
            <v>41820</v>
          </cell>
          <cell r="BY3">
            <v>41851</v>
          </cell>
          <cell r="BZ3">
            <v>41882</v>
          </cell>
          <cell r="CA3">
            <v>41912</v>
          </cell>
          <cell r="CB3">
            <v>41943</v>
          </cell>
          <cell r="CC3">
            <v>41973</v>
          </cell>
          <cell r="CD3">
            <v>42004</v>
          </cell>
          <cell r="CE3">
            <v>42035</v>
          </cell>
          <cell r="CF3">
            <v>42063</v>
          </cell>
          <cell r="CG3">
            <v>42094</v>
          </cell>
          <cell r="CH3">
            <v>42124</v>
          </cell>
          <cell r="CI3">
            <v>42155</v>
          </cell>
          <cell r="CJ3">
            <v>42185</v>
          </cell>
          <cell r="CK3">
            <v>42216</v>
          </cell>
          <cell r="CL3">
            <v>42247</v>
          </cell>
          <cell r="CM3">
            <v>42277</v>
          </cell>
          <cell r="CN3">
            <v>42308</v>
          </cell>
          <cell r="CO3">
            <v>42338</v>
          </cell>
          <cell r="CP3">
            <v>42369</v>
          </cell>
          <cell r="CQ3">
            <v>42400</v>
          </cell>
          <cell r="CR3">
            <v>42429</v>
          </cell>
          <cell r="CS3">
            <v>42460</v>
          </cell>
          <cell r="CT3">
            <v>42490</v>
          </cell>
          <cell r="CU3">
            <v>42521</v>
          </cell>
          <cell r="CV3">
            <v>42551</v>
          </cell>
          <cell r="CW3">
            <v>42582</v>
          </cell>
          <cell r="CX3">
            <v>42613</v>
          </cell>
          <cell r="CY3">
            <v>42643</v>
          </cell>
          <cell r="CZ3">
            <v>42674</v>
          </cell>
        </row>
        <row r="4">
          <cell r="A4">
            <v>2</v>
          </cell>
          <cell r="J4" t="str">
            <v># deudores informados</v>
          </cell>
          <cell r="K4" t="str">
            <v># deudores informados</v>
          </cell>
          <cell r="L4" t="str">
            <v># deudores informados</v>
          </cell>
          <cell r="M4" t="str">
            <v># deudores informados</v>
          </cell>
          <cell r="N4" t="str">
            <v># deudores informados</v>
          </cell>
          <cell r="O4" t="str">
            <v># deudores informados</v>
          </cell>
          <cell r="P4" t="str">
            <v># deudores informados</v>
          </cell>
          <cell r="Q4" t="str">
            <v># deudores informados</v>
          </cell>
        </row>
        <row r="5">
          <cell r="A5">
            <v>3</v>
          </cell>
          <cell r="B5" t="str">
            <v>Comercial</v>
          </cell>
          <cell r="J5">
            <v>91378</v>
          </cell>
          <cell r="K5">
            <v>92683</v>
          </cell>
          <cell r="L5">
            <v>93360</v>
          </cell>
          <cell r="M5">
            <v>94333</v>
          </cell>
          <cell r="N5">
            <v>94522</v>
          </cell>
          <cell r="O5">
            <v>95669</v>
          </cell>
          <cell r="P5">
            <v>93754</v>
          </cell>
          <cell r="Q5">
            <v>93913</v>
          </cell>
          <cell r="R5">
            <v>95012</v>
          </cell>
          <cell r="S5">
            <v>102163</v>
          </cell>
          <cell r="T5">
            <v>103034</v>
          </cell>
          <cell r="U5">
            <v>103810</v>
          </cell>
          <cell r="V5">
            <v>103507</v>
          </cell>
          <cell r="W5">
            <v>104883</v>
          </cell>
          <cell r="X5">
            <v>106112</v>
          </cell>
          <cell r="Y5">
            <v>106628</v>
          </cell>
          <cell r="Z5">
            <v>108215</v>
          </cell>
          <cell r="AA5">
            <v>109107</v>
          </cell>
          <cell r="AB5">
            <v>109420</v>
          </cell>
        </row>
        <row r="6">
          <cell r="A6">
            <v>4</v>
          </cell>
          <cell r="B6" t="str">
            <v>Consumo</v>
          </cell>
          <cell r="J6">
            <v>3022392</v>
          </cell>
          <cell r="K6">
            <v>3020981</v>
          </cell>
          <cell r="L6">
            <v>3035886</v>
          </cell>
          <cell r="M6">
            <v>3032997</v>
          </cell>
          <cell r="N6">
            <v>3043691</v>
          </cell>
          <cell r="O6">
            <v>3059729</v>
          </cell>
          <cell r="P6">
            <v>3062588</v>
          </cell>
          <cell r="Q6">
            <v>3067344</v>
          </cell>
          <cell r="R6">
            <v>3073355</v>
          </cell>
          <cell r="S6">
            <v>3074726</v>
          </cell>
          <cell r="T6">
            <v>3082382</v>
          </cell>
          <cell r="U6">
            <v>3081881</v>
          </cell>
          <cell r="V6">
            <v>3101587</v>
          </cell>
          <cell r="W6">
            <v>3104677</v>
          </cell>
          <cell r="X6">
            <v>3114992</v>
          </cell>
          <cell r="Y6">
            <v>3121914</v>
          </cell>
          <cell r="Z6">
            <v>3146391</v>
          </cell>
          <cell r="AA6">
            <v>3167781</v>
          </cell>
          <cell r="AB6">
            <v>3183281</v>
          </cell>
        </row>
        <row r="7">
          <cell r="A7">
            <v>5</v>
          </cell>
          <cell r="B7" t="str">
            <v>Hipotecario</v>
          </cell>
          <cell r="J7">
            <v>119985</v>
          </cell>
          <cell r="K7">
            <v>120911</v>
          </cell>
          <cell r="L7">
            <v>121694</v>
          </cell>
          <cell r="M7">
            <v>122662</v>
          </cell>
          <cell r="N7">
            <v>123582</v>
          </cell>
          <cell r="O7">
            <v>124536</v>
          </cell>
          <cell r="P7">
            <v>125392</v>
          </cell>
          <cell r="Q7">
            <v>126426</v>
          </cell>
          <cell r="R7">
            <v>127410</v>
          </cell>
          <cell r="S7">
            <v>128616</v>
          </cell>
          <cell r="T7">
            <v>129660</v>
          </cell>
          <cell r="U7">
            <v>130900</v>
          </cell>
          <cell r="V7">
            <v>132017</v>
          </cell>
          <cell r="W7">
            <v>132993</v>
          </cell>
          <cell r="X7">
            <v>134045</v>
          </cell>
          <cell r="Y7">
            <v>135583</v>
          </cell>
          <cell r="Z7">
            <v>137491</v>
          </cell>
          <cell r="AA7">
            <v>138801</v>
          </cell>
          <cell r="AB7">
            <v>139081</v>
          </cell>
        </row>
        <row r="8">
          <cell r="A8">
            <v>6</v>
          </cell>
          <cell r="B8" t="str">
            <v>MES</v>
          </cell>
          <cell r="J8">
            <v>1196288</v>
          </cell>
          <cell r="K8">
            <v>1215844</v>
          </cell>
          <cell r="L8">
            <v>1233967</v>
          </cell>
          <cell r="M8">
            <v>1249400</v>
          </cell>
          <cell r="N8">
            <v>1257921</v>
          </cell>
          <cell r="O8">
            <v>1266147</v>
          </cell>
          <cell r="P8">
            <v>1267071</v>
          </cell>
          <cell r="Q8">
            <v>1275885</v>
          </cell>
          <cell r="R8">
            <v>1284111</v>
          </cell>
          <cell r="S8">
            <v>1290396</v>
          </cell>
          <cell r="T8">
            <v>1312221</v>
          </cell>
          <cell r="U8">
            <v>1329633</v>
          </cell>
          <cell r="V8">
            <v>1334794</v>
          </cell>
          <cell r="W8">
            <v>1343307</v>
          </cell>
          <cell r="X8">
            <v>1359100</v>
          </cell>
          <cell r="Y8">
            <v>1372744</v>
          </cell>
          <cell r="Z8">
            <v>1388598</v>
          </cell>
          <cell r="AA8">
            <v>1400396</v>
          </cell>
          <cell r="AB8">
            <v>1403940</v>
          </cell>
        </row>
      </sheetData>
      <sheetData sheetId="6" refreshError="1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udores Dinámica"/>
      <sheetName val="Copia Para Boletín"/>
      <sheetName val="Deudores productiv"/>
      <sheetName val="Deudores"/>
      <sheetName val="NEXOS"/>
      <sheetName val="GRUPOS POR TIPO"/>
      <sheetName val="GRUPOS AGREGADO 2"/>
      <sheetName val="B.ESTATAL POR TIPO"/>
      <sheetName val="B. ESTATAL AGREGADO"/>
      <sheetName val="SIST FIN TOTAL POR TIPO"/>
      <sheetName val="SIST FIN TOTAL AGREGADO"/>
      <sheetName val="CONSOLIDADO"/>
      <sheetName val="COMPROBACIÓN"/>
      <sheetName val="BASE"/>
      <sheetName val="Hoja2"/>
      <sheetName val="validación anexo 5"/>
    </sheetNames>
    <sheetDataSet>
      <sheetData sheetId="0"/>
      <sheetData sheetId="1"/>
      <sheetData sheetId="2"/>
      <sheetData sheetId="3"/>
      <sheetData sheetId="4"/>
      <sheetData sheetId="5">
        <row r="3">
          <cell r="A3">
            <v>1</v>
          </cell>
          <cell r="D3">
            <v>37256</v>
          </cell>
          <cell r="E3">
            <v>37621</v>
          </cell>
          <cell r="F3">
            <v>37986</v>
          </cell>
          <cell r="G3">
            <v>38352</v>
          </cell>
          <cell r="H3">
            <v>38717</v>
          </cell>
          <cell r="I3">
            <v>39082</v>
          </cell>
          <cell r="J3">
            <v>39447</v>
          </cell>
          <cell r="K3">
            <v>39813</v>
          </cell>
          <cell r="L3">
            <v>39844</v>
          </cell>
          <cell r="M3">
            <v>39872</v>
          </cell>
          <cell r="N3">
            <v>39903</v>
          </cell>
          <cell r="O3">
            <v>39933</v>
          </cell>
          <cell r="P3">
            <v>39964</v>
          </cell>
          <cell r="Q3">
            <v>39994</v>
          </cell>
          <cell r="R3">
            <v>40025</v>
          </cell>
          <cell r="S3">
            <v>40056</v>
          </cell>
          <cell r="T3">
            <v>40086</v>
          </cell>
          <cell r="U3">
            <v>40117</v>
          </cell>
          <cell r="V3">
            <v>40147</v>
          </cell>
          <cell r="W3">
            <v>40178</v>
          </cell>
          <cell r="X3">
            <v>40209</v>
          </cell>
          <cell r="Y3">
            <v>40237</v>
          </cell>
          <cell r="Z3">
            <v>40268</v>
          </cell>
          <cell r="AA3">
            <v>40298</v>
          </cell>
          <cell r="AB3">
            <v>40329</v>
          </cell>
          <cell r="AC3">
            <v>40359</v>
          </cell>
          <cell r="AD3">
            <v>40390</v>
          </cell>
          <cell r="AE3">
            <v>40421</v>
          </cell>
          <cell r="AF3">
            <v>40451</v>
          </cell>
          <cell r="AG3">
            <v>40482</v>
          </cell>
          <cell r="AH3">
            <v>40512</v>
          </cell>
          <cell r="AI3">
            <v>40543</v>
          </cell>
          <cell r="AJ3">
            <v>40574</v>
          </cell>
          <cell r="AK3">
            <v>40602</v>
          </cell>
          <cell r="AL3">
            <v>40633</v>
          </cell>
          <cell r="AM3">
            <v>40663</v>
          </cell>
          <cell r="AN3">
            <v>40694</v>
          </cell>
          <cell r="AO3">
            <v>40724</v>
          </cell>
          <cell r="AP3">
            <v>40755</v>
          </cell>
          <cell r="AQ3">
            <v>40786</v>
          </cell>
          <cell r="AR3">
            <v>40816</v>
          </cell>
          <cell r="AS3">
            <v>40847</v>
          </cell>
          <cell r="AT3">
            <v>40877</v>
          </cell>
          <cell r="AU3">
            <v>40908</v>
          </cell>
          <cell r="AV3">
            <v>40939</v>
          </cell>
          <cell r="AW3">
            <v>40968</v>
          </cell>
          <cell r="AX3">
            <v>40999</v>
          </cell>
          <cell r="AY3">
            <v>41029</v>
          </cell>
          <cell r="AZ3">
            <v>41060</v>
          </cell>
          <cell r="BA3">
            <v>41090</v>
          </cell>
          <cell r="BB3">
            <v>41121</v>
          </cell>
          <cell r="BC3">
            <v>41152</v>
          </cell>
          <cell r="BD3">
            <v>41182</v>
          </cell>
          <cell r="BE3">
            <v>41213</v>
          </cell>
          <cell r="BF3">
            <v>41243</v>
          </cell>
          <cell r="BG3">
            <v>41274</v>
          </cell>
          <cell r="BH3">
            <v>41305</v>
          </cell>
          <cell r="BI3">
            <v>41333</v>
          </cell>
          <cell r="BJ3">
            <v>41364</v>
          </cell>
          <cell r="BK3">
            <v>41394</v>
          </cell>
          <cell r="BL3">
            <v>41425</v>
          </cell>
          <cell r="BM3">
            <v>41455</v>
          </cell>
          <cell r="BN3">
            <v>41486</v>
          </cell>
          <cell r="BO3">
            <v>41517</v>
          </cell>
          <cell r="BP3">
            <v>41547</v>
          </cell>
          <cell r="BQ3">
            <v>41578</v>
          </cell>
          <cell r="BR3">
            <v>41608</v>
          </cell>
          <cell r="BS3">
            <v>41639</v>
          </cell>
          <cell r="BT3">
            <v>41670</v>
          </cell>
          <cell r="BU3">
            <v>41698</v>
          </cell>
          <cell r="BV3">
            <v>41729</v>
          </cell>
          <cell r="BW3">
            <v>41759</v>
          </cell>
          <cell r="BX3">
            <v>41790</v>
          </cell>
          <cell r="BY3">
            <v>41820</v>
          </cell>
          <cell r="BZ3">
            <v>41851</v>
          </cell>
          <cell r="CA3">
            <v>41882</v>
          </cell>
          <cell r="CB3">
            <v>41912</v>
          </cell>
          <cell r="CC3">
            <v>41943</v>
          </cell>
          <cell r="CD3">
            <v>41973</v>
          </cell>
          <cell r="CE3">
            <v>42004</v>
          </cell>
          <cell r="CF3">
            <v>42035</v>
          </cell>
          <cell r="CG3">
            <v>42063</v>
          </cell>
          <cell r="CH3">
            <v>42094</v>
          </cell>
          <cell r="CI3">
            <v>42124</v>
          </cell>
          <cell r="CJ3">
            <v>42155</v>
          </cell>
          <cell r="CK3">
            <v>42185</v>
          </cell>
          <cell r="CL3">
            <v>42216</v>
          </cell>
          <cell r="CM3">
            <v>42247</v>
          </cell>
          <cell r="CN3">
            <v>42277</v>
          </cell>
          <cell r="CO3">
            <v>42308</v>
          </cell>
          <cell r="CP3">
            <v>42338</v>
          </cell>
          <cell r="CQ3">
            <v>42369</v>
          </cell>
          <cell r="CR3">
            <v>42400</v>
          </cell>
          <cell r="CS3">
            <v>42429</v>
          </cell>
          <cell r="CT3">
            <v>42460</v>
          </cell>
          <cell r="CU3">
            <v>42490</v>
          </cell>
          <cell r="CV3">
            <v>42521</v>
          </cell>
          <cell r="CW3">
            <v>42551</v>
          </cell>
          <cell r="CX3">
            <v>42582</v>
          </cell>
          <cell r="CY3">
            <v>42613</v>
          </cell>
          <cell r="CZ3">
            <v>42643</v>
          </cell>
          <cell r="DA3">
            <v>42674</v>
          </cell>
          <cell r="DB3">
            <v>42704</v>
          </cell>
          <cell r="DC3">
            <v>42735</v>
          </cell>
          <cell r="DD3">
            <v>42766</v>
          </cell>
          <cell r="DE3">
            <v>42794</v>
          </cell>
          <cell r="DF3">
            <v>42825</v>
          </cell>
          <cell r="DG3">
            <v>42855</v>
          </cell>
          <cell r="DH3">
            <v>42886</v>
          </cell>
          <cell r="DI3">
            <v>42916</v>
          </cell>
          <cell r="DJ3">
            <v>42947</v>
          </cell>
          <cell r="DK3">
            <v>42978</v>
          </cell>
          <cell r="DL3">
            <v>43008</v>
          </cell>
          <cell r="DM3">
            <v>43039</v>
          </cell>
          <cell r="DN3">
            <v>43069</v>
          </cell>
          <cell r="DO3">
            <v>43100</v>
          </cell>
          <cell r="DP3">
            <v>43131</v>
          </cell>
          <cell r="DQ3">
            <v>43159</v>
          </cell>
          <cell r="DR3">
            <v>43190</v>
          </cell>
          <cell r="DS3">
            <v>43220</v>
          </cell>
          <cell r="DT3">
            <v>43251</v>
          </cell>
          <cell r="DU3">
            <v>43281</v>
          </cell>
          <cell r="DV3">
            <v>43312</v>
          </cell>
          <cell r="DW3">
            <v>43343</v>
          </cell>
          <cell r="DX3">
            <v>43373</v>
          </cell>
          <cell r="DY3">
            <v>43404</v>
          </cell>
          <cell r="DZ3">
            <v>43434</v>
          </cell>
          <cell r="EA3">
            <v>43465</v>
          </cell>
          <cell r="EB3">
            <v>43496</v>
          </cell>
          <cell r="EC3">
            <v>43524</v>
          </cell>
          <cell r="ED3">
            <v>43555</v>
          </cell>
          <cell r="EE3">
            <v>43585</v>
          </cell>
          <cell r="EF3">
            <v>43616</v>
          </cell>
          <cell r="EG3">
            <v>43646</v>
          </cell>
          <cell r="EH3">
            <v>43677</v>
          </cell>
          <cell r="EI3">
            <v>43708</v>
          </cell>
          <cell r="EJ3">
            <v>43738</v>
          </cell>
          <cell r="EK3">
            <v>43769</v>
          </cell>
          <cell r="EL3">
            <v>43799</v>
          </cell>
          <cell r="EM3">
            <v>43830</v>
          </cell>
          <cell r="EN3">
            <v>43861</v>
          </cell>
          <cell r="EO3">
            <v>43890</v>
          </cell>
          <cell r="EP3">
            <v>43921</v>
          </cell>
          <cell r="EQ3">
            <v>43951</v>
          </cell>
          <cell r="ER3">
            <v>43982</v>
          </cell>
          <cell r="ES3">
            <v>44012</v>
          </cell>
          <cell r="ET3">
            <v>44043</v>
          </cell>
          <cell r="EU3">
            <v>44074</v>
          </cell>
          <cell r="EV3">
            <v>44104</v>
          </cell>
          <cell r="EW3">
            <v>44135</v>
          </cell>
          <cell r="EX3">
            <v>44165</v>
          </cell>
          <cell r="EY3">
            <v>44196</v>
          </cell>
          <cell r="EZ3">
            <v>44227</v>
          </cell>
          <cell r="FA3">
            <v>44255</v>
          </cell>
          <cell r="FB3">
            <v>44286</v>
          </cell>
          <cell r="FC3">
            <v>44316</v>
          </cell>
          <cell r="FD3">
            <v>44347</v>
          </cell>
          <cell r="FE3">
            <v>44377</v>
          </cell>
          <cell r="FF3">
            <v>44408</v>
          </cell>
          <cell r="FG3">
            <v>44439</v>
          </cell>
          <cell r="FH3">
            <v>44469</v>
          </cell>
          <cell r="FI3">
            <v>44500</v>
          </cell>
          <cell r="FJ3">
            <v>44530</v>
          </cell>
          <cell r="FK3">
            <v>44561</v>
          </cell>
          <cell r="FL3">
            <v>44592</v>
          </cell>
          <cell r="FM3">
            <v>44620</v>
          </cell>
          <cell r="FN3">
            <v>44651</v>
          </cell>
          <cell r="FO3">
            <v>44681</v>
          </cell>
          <cell r="FP3">
            <v>44712</v>
          </cell>
          <cell r="FQ3">
            <v>44742</v>
          </cell>
          <cell r="FR3">
            <v>44773</v>
          </cell>
          <cell r="FS3">
            <v>44804</v>
          </cell>
          <cell r="FT3">
            <v>44834</v>
          </cell>
          <cell r="FU3">
            <v>44865</v>
          </cell>
          <cell r="FV3">
            <v>44895</v>
          </cell>
          <cell r="FW3">
            <v>44926</v>
          </cell>
          <cell r="FX3">
            <v>44957</v>
          </cell>
          <cell r="FY3">
            <v>44985</v>
          </cell>
          <cell r="FZ3">
            <v>45016</v>
          </cell>
          <cell r="GA3">
            <v>45046</v>
          </cell>
          <cell r="GB3">
            <v>45077</v>
          </cell>
          <cell r="GC3">
            <v>45107</v>
          </cell>
          <cell r="GD3">
            <v>45138</v>
          </cell>
          <cell r="GE3">
            <v>45169</v>
          </cell>
          <cell r="GF3">
            <v>45199</v>
          </cell>
          <cell r="GG3">
            <v>45230</v>
          </cell>
          <cell r="GH3">
            <v>45260</v>
          </cell>
          <cell r="GI3">
            <v>45291</v>
          </cell>
          <cell r="GJ3">
            <v>45322</v>
          </cell>
          <cell r="GK3">
            <v>45351</v>
          </cell>
          <cell r="GL3">
            <v>45382</v>
          </cell>
          <cell r="GM3">
            <v>45412</v>
          </cell>
          <cell r="GN3">
            <v>45443</v>
          </cell>
          <cell r="GO3">
            <v>45473</v>
          </cell>
          <cell r="GP3">
            <v>45504</v>
          </cell>
          <cell r="GQ3">
            <v>45535</v>
          </cell>
          <cell r="GR3">
            <v>45565</v>
          </cell>
          <cell r="GS3">
            <v>45596</v>
          </cell>
          <cell r="GT3">
            <v>45626</v>
          </cell>
          <cell r="GU3">
            <v>45657</v>
          </cell>
          <cell r="GV3">
            <v>45688</v>
          </cell>
          <cell r="GW3">
            <v>45716</v>
          </cell>
          <cell r="GX3">
            <v>45747</v>
          </cell>
          <cell r="GY3">
            <v>45777</v>
          </cell>
          <cell r="GZ3">
            <v>45808</v>
          </cell>
          <cell r="HA3">
            <v>45838</v>
          </cell>
          <cell r="HB3">
            <v>45869</v>
          </cell>
          <cell r="HC3">
            <v>45900</v>
          </cell>
          <cell r="HD3">
            <v>45930</v>
          </cell>
          <cell r="HE3">
            <v>45961</v>
          </cell>
          <cell r="HF3">
            <v>45991</v>
          </cell>
          <cell r="HG3">
            <v>46022</v>
          </cell>
          <cell r="HH3">
            <v>46053</v>
          </cell>
          <cell r="HI3">
            <v>46081</v>
          </cell>
          <cell r="HJ3">
            <v>46112</v>
          </cell>
          <cell r="HK3">
            <v>46142</v>
          </cell>
          <cell r="HL3">
            <v>46173</v>
          </cell>
          <cell r="HM3">
            <v>46203</v>
          </cell>
          <cell r="HN3">
            <v>46234</v>
          </cell>
          <cell r="HO3">
            <v>46265</v>
          </cell>
          <cell r="HP3">
            <v>46295</v>
          </cell>
          <cell r="HQ3">
            <v>46326</v>
          </cell>
          <cell r="HR3">
            <v>46356</v>
          </cell>
          <cell r="HS3">
            <v>46387</v>
          </cell>
          <cell r="HT3">
            <v>46418</v>
          </cell>
          <cell r="HU3">
            <v>46446</v>
          </cell>
          <cell r="HV3">
            <v>46477</v>
          </cell>
          <cell r="HW3">
            <v>46507</v>
          </cell>
          <cell r="HX3">
            <v>46538</v>
          </cell>
          <cell r="HY3">
            <v>46568</v>
          </cell>
          <cell r="HZ3">
            <v>46599</v>
          </cell>
          <cell r="IA3">
            <v>46630</v>
          </cell>
          <cell r="IB3">
            <v>46660</v>
          </cell>
          <cell r="IC3">
            <v>46691</v>
          </cell>
          <cell r="ID3">
            <v>46721</v>
          </cell>
          <cell r="IE3">
            <v>46752</v>
          </cell>
          <cell r="IF3">
            <v>46783</v>
          </cell>
          <cell r="IG3">
            <v>46812</v>
          </cell>
          <cell r="IH3">
            <v>46843</v>
          </cell>
          <cell r="II3">
            <v>46873</v>
          </cell>
          <cell r="IJ3">
            <v>46904</v>
          </cell>
          <cell r="IK3">
            <v>46934</v>
          </cell>
          <cell r="IL3">
            <v>46965</v>
          </cell>
          <cell r="IM3">
            <v>46996</v>
          </cell>
          <cell r="IN3">
            <v>47026</v>
          </cell>
          <cell r="IO3">
            <v>47057</v>
          </cell>
          <cell r="IP3">
            <v>47087</v>
          </cell>
          <cell r="IQ3">
            <v>47118</v>
          </cell>
          <cell r="IR3">
            <v>47149</v>
          </cell>
          <cell r="IS3">
            <v>47177</v>
          </cell>
          <cell r="IT3">
            <v>47208</v>
          </cell>
          <cell r="IU3">
            <v>47238</v>
          </cell>
          <cell r="IV3">
            <v>47269</v>
          </cell>
        </row>
      </sheetData>
      <sheetData sheetId="6">
        <row r="3">
          <cell r="A3">
            <v>1</v>
          </cell>
        </row>
      </sheetData>
      <sheetData sheetId="7">
        <row r="4">
          <cell r="A4">
            <v>1</v>
          </cell>
        </row>
      </sheetData>
      <sheetData sheetId="8">
        <row r="1">
          <cell r="A1">
            <v>1</v>
          </cell>
        </row>
      </sheetData>
      <sheetData sheetId="9"/>
      <sheetData sheetId="10">
        <row r="3">
          <cell r="A3">
            <v>37256</v>
          </cell>
        </row>
      </sheetData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Cam"/>
      <sheetName val="Apr-Ofic."/>
      <sheetName val="TInt."/>
      <sheetName val="Ctas-Ind (0)"/>
      <sheetName val="Formato"/>
      <sheetName val="Ctas-Ind (1)"/>
      <sheetName val="Ctas-Ind (2)"/>
      <sheetName val="Ctas-Ind (3)"/>
      <sheetName val="BD0"/>
      <sheetName val="BD1"/>
      <sheetName val="BD2"/>
      <sheetName val="BD3"/>
      <sheetName val="Clasif."/>
      <sheetName val="P.Cuentas"/>
      <sheetName val="RSolv"/>
      <sheetName val="RCred"/>
      <sheetName val="Efic"/>
      <sheetName val="Rent"/>
      <sheetName val="RLiq"/>
      <sheetName val="RMdo"/>
      <sheetName val="Ranking"/>
      <sheetName val="IMFNB"/>
      <sheetName val="Cálculos By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U25"/>
  <sheetViews>
    <sheetView tabSelected="1" workbookViewId="0">
      <selection activeCell="A2" sqref="A2"/>
    </sheetView>
  </sheetViews>
  <sheetFormatPr baseColWidth="10" defaultColWidth="0" defaultRowHeight="15" customHeight="1" zeroHeight="1" x14ac:dyDescent="0.25"/>
  <cols>
    <col min="1" max="18" width="9.85546875" style="1" customWidth="1"/>
    <col min="19" max="19" width="10" style="1" customWidth="1"/>
    <col min="20" max="21" width="9.7109375" style="1" hidden="1" customWidth="1"/>
    <col min="22" max="16384" width="11.42578125" style="1" hidden="1"/>
  </cols>
  <sheetData>
    <row r="1" spans="2:18" ht="15" customHeight="1" x14ac:dyDescent="0.25"/>
    <row r="2" spans="2:18" ht="15" customHeight="1" x14ac:dyDescent="0.25"/>
    <row r="3" spans="2:18" ht="18" customHeight="1" x14ac:dyDescent="0.3">
      <c r="B3" s="80" t="s">
        <v>75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</row>
    <row r="4" spans="2:18" ht="19.5" customHeight="1" x14ac:dyDescent="0.25">
      <c r="B4" s="81" t="s">
        <v>73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</row>
    <row r="5" spans="2:18" ht="15" customHeight="1" x14ac:dyDescent="0.25">
      <c r="B5" s="82" t="s">
        <v>74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</row>
    <row r="6" spans="2:18" ht="15" customHeight="1" x14ac:dyDescent="0.25">
      <c r="J6" s="6"/>
    </row>
    <row r="7" spans="2:18" ht="15" customHeight="1" x14ac:dyDescent="0.25">
      <c r="J7" s="6"/>
    </row>
    <row r="8" spans="2:18" ht="15" customHeight="1" x14ac:dyDescent="0.25"/>
    <row r="9" spans="2:18" ht="15" customHeight="1" x14ac:dyDescent="0.25"/>
    <row r="10" spans="2:18" ht="15" customHeight="1" x14ac:dyDescent="0.25"/>
    <row r="11" spans="2:18" ht="15" customHeight="1" x14ac:dyDescent="0.25"/>
    <row r="12" spans="2:18" ht="15" customHeight="1" x14ac:dyDescent="0.25"/>
    <row r="13" spans="2:18" ht="15" customHeight="1" x14ac:dyDescent="0.25"/>
    <row r="14" spans="2:18" ht="15" customHeight="1" x14ac:dyDescent="0.25"/>
    <row r="15" spans="2:18" ht="15" customHeight="1" x14ac:dyDescent="0.25"/>
    <row r="16" spans="2:18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</sheetData>
  <sheetProtection selectLockedCells="1" selectUnlockedCells="1"/>
  <mergeCells count="3">
    <mergeCell ref="B3:R3"/>
    <mergeCell ref="B4:R4"/>
    <mergeCell ref="B5:R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P25"/>
  <sheetViews>
    <sheetView workbookViewId="0">
      <selection activeCell="G19" sqref="G19:K20"/>
    </sheetView>
  </sheetViews>
  <sheetFormatPr baseColWidth="10" defaultColWidth="0" defaultRowHeight="15" zeroHeight="1" x14ac:dyDescent="0.25"/>
  <cols>
    <col min="1" max="16" width="11.7109375" style="1" customWidth="1"/>
    <col min="17" max="16384" width="11.42578125" style="1" hidden="1"/>
  </cols>
  <sheetData>
    <row r="1" spans="2:15" x14ac:dyDescent="0.25"/>
    <row r="2" spans="2:15" x14ac:dyDescent="0.25"/>
    <row r="3" spans="2:15" x14ac:dyDescent="0.25"/>
    <row r="4" spans="2:15" x14ac:dyDescent="0.25"/>
    <row r="5" spans="2:15" x14ac:dyDescent="0.25"/>
    <row r="6" spans="2:15" x14ac:dyDescent="0.25"/>
    <row r="7" spans="2:15" x14ac:dyDescent="0.25"/>
    <row r="8" spans="2:15" ht="15.75" customHeight="1" x14ac:dyDescent="0.25">
      <c r="B8" s="83" t="s">
        <v>0</v>
      </c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</row>
    <row r="9" spans="2:15" x14ac:dyDescent="0.25"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</row>
    <row r="10" spans="2:15" x14ac:dyDescent="0.25"/>
    <row r="11" spans="2:15" x14ac:dyDescent="0.25">
      <c r="G11" s="13"/>
    </row>
    <row r="12" spans="2:15" x14ac:dyDescent="0.25">
      <c r="F12" s="13" t="s">
        <v>52</v>
      </c>
      <c r="G12" s="13"/>
      <c r="J12" s="3">
        <v>2</v>
      </c>
    </row>
    <row r="13" spans="2:15" x14ac:dyDescent="0.25">
      <c r="G13" s="13" t="s">
        <v>53</v>
      </c>
      <c r="J13" s="3">
        <v>3</v>
      </c>
    </row>
    <row r="14" spans="2:15" x14ac:dyDescent="0.25">
      <c r="G14" s="13" t="s">
        <v>54</v>
      </c>
      <c r="J14" s="3">
        <v>4</v>
      </c>
    </row>
    <row r="15" spans="2:15" x14ac:dyDescent="0.25">
      <c r="G15" s="13" t="s">
        <v>55</v>
      </c>
      <c r="J15" s="3">
        <v>5</v>
      </c>
    </row>
    <row r="16" spans="2:15" x14ac:dyDescent="0.25">
      <c r="G16" s="13" t="s">
        <v>56</v>
      </c>
      <c r="J16" s="3">
        <v>6</v>
      </c>
    </row>
    <row r="17" spans="7:10" x14ac:dyDescent="0.25">
      <c r="G17" s="13" t="s">
        <v>57</v>
      </c>
      <c r="J17" s="3">
        <v>7</v>
      </c>
    </row>
    <row r="18" spans="7:10" x14ac:dyDescent="0.25">
      <c r="G18" s="13" t="s">
        <v>58</v>
      </c>
      <c r="J18" s="3">
        <v>8</v>
      </c>
    </row>
    <row r="19" spans="7:10" x14ac:dyDescent="0.25">
      <c r="G19" s="13"/>
      <c r="J19" s="3"/>
    </row>
    <row r="20" spans="7:10" x14ac:dyDescent="0.25">
      <c r="G20" s="14"/>
      <c r="J20" s="3"/>
    </row>
    <row r="21" spans="7:10" x14ac:dyDescent="0.25"/>
    <row r="22" spans="7:10" x14ac:dyDescent="0.25"/>
    <row r="23" spans="7:10" x14ac:dyDescent="0.25"/>
    <row r="24" spans="7:10" x14ac:dyDescent="0.25"/>
    <row r="25" spans="7:10" x14ac:dyDescent="0.25"/>
  </sheetData>
  <sheetProtection selectLockedCells="1"/>
  <protectedRanges>
    <protectedRange sqref="J12:J15 G13:G16 J17:J20" name="Rango1"/>
  </protectedRanges>
  <mergeCells count="1">
    <mergeCell ref="B8:O9"/>
  </mergeCells>
  <hyperlinks>
    <hyperlink ref="G13" location="'Arequipa'!A1" display="Arequipa"/>
    <hyperlink ref="G14" location="'Cusco'!A1" display="Cusco"/>
    <hyperlink ref="G15" location="'Madre de Dios'!A1" display="Madre de Dios"/>
    <hyperlink ref="G16" location="'Moquegua'!A1" display="Moquegua"/>
    <hyperlink ref="G17" location="'Puno'!A1" display="Puno"/>
    <hyperlink ref="G18" location="'Tacna'!A1" display="Tacna"/>
    <hyperlink ref="F12" location="'Sur'!A1" display="Sur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W117"/>
  <sheetViews>
    <sheetView zoomScaleNormal="100" workbookViewId="0">
      <selection activeCell="D3" sqref="D3"/>
    </sheetView>
  </sheetViews>
  <sheetFormatPr baseColWidth="10" defaultColWidth="0" defaultRowHeight="15" x14ac:dyDescent="0.25"/>
  <cols>
    <col min="1" max="15" width="11.7109375" style="1" customWidth="1"/>
    <col min="16" max="16" width="8" style="1" customWidth="1"/>
    <col min="17" max="22" width="11.42578125" style="15" hidden="1" customWidth="1"/>
    <col min="23" max="23" width="12.7109375" style="15" hidden="1" customWidth="1"/>
    <col min="24" max="16384" width="11.42578125" style="1" hidden="1"/>
  </cols>
  <sheetData>
    <row r="1" spans="2:17" x14ac:dyDescent="0.25">
      <c r="B1" s="97" t="s">
        <v>76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</row>
    <row r="2" spans="2:17" x14ac:dyDescent="0.25"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</row>
    <row r="3" spans="2:17" x14ac:dyDescent="0.25">
      <c r="B3" s="7"/>
      <c r="C3" s="12"/>
      <c r="D3" s="12"/>
      <c r="E3" s="12"/>
      <c r="F3" s="12"/>
      <c r="G3" s="11"/>
      <c r="H3" s="12"/>
      <c r="I3" s="7"/>
      <c r="J3" s="12"/>
      <c r="K3" s="12"/>
      <c r="L3" s="11"/>
      <c r="M3" s="10"/>
      <c r="N3" s="10"/>
      <c r="O3" s="10"/>
    </row>
    <row r="4" spans="2:17" x14ac:dyDescent="0.25">
      <c r="B4" s="48" t="s">
        <v>44</v>
      </c>
      <c r="C4" s="30"/>
      <c r="D4" s="30"/>
      <c r="E4" s="30"/>
      <c r="F4" s="30"/>
      <c r="G4" s="29"/>
      <c r="H4" s="31"/>
      <c r="I4" s="31"/>
      <c r="J4" s="31"/>
      <c r="K4" s="31"/>
      <c r="L4" s="29"/>
      <c r="M4" s="32"/>
      <c r="N4" s="32"/>
      <c r="O4" s="32"/>
    </row>
    <row r="5" spans="2:17" x14ac:dyDescent="0.2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2:17" x14ac:dyDescent="0.25">
      <c r="B6" s="86" t="s">
        <v>66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</row>
    <row r="7" spans="2:17" x14ac:dyDescent="0.25">
      <c r="B7" s="87" t="s">
        <v>25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</row>
    <row r="8" spans="2:17" ht="45" x14ac:dyDescent="0.25">
      <c r="B8" s="20" t="s">
        <v>4</v>
      </c>
      <c r="C8" s="21" t="s">
        <v>5</v>
      </c>
      <c r="D8" s="21" t="s">
        <v>6</v>
      </c>
      <c r="E8" s="21" t="s">
        <v>7</v>
      </c>
      <c r="F8" s="21" t="s">
        <v>8</v>
      </c>
      <c r="G8" s="21" t="s">
        <v>9</v>
      </c>
      <c r="H8" s="21" t="s">
        <v>10</v>
      </c>
      <c r="I8" s="21" t="s">
        <v>11</v>
      </c>
      <c r="J8" s="21" t="s">
        <v>12</v>
      </c>
      <c r="K8" s="21" t="s">
        <v>13</v>
      </c>
      <c r="L8" s="21" t="s">
        <v>14</v>
      </c>
      <c r="M8" s="21" t="s">
        <v>15</v>
      </c>
      <c r="N8" s="21" t="s">
        <v>16</v>
      </c>
      <c r="O8" s="21" t="s">
        <v>17</v>
      </c>
    </row>
    <row r="9" spans="2:17" x14ac:dyDescent="0.25">
      <c r="B9" s="17">
        <v>2007</v>
      </c>
      <c r="C9" s="19">
        <f>+(Arequipa!C9+Cusco!C9+'Madre de Dios'!C9+Moquegua!C9+Puno!C9+Tacna!C9)/1000</f>
        <v>3581.51</v>
      </c>
      <c r="D9" s="19">
        <f>+(Arequipa!D9+Cusco!D9+'Madre de Dios'!D9+Moquegua!D9+Puno!D9+Tacna!D9)/1000</f>
        <v>429.75799999999998</v>
      </c>
      <c r="E9" s="19">
        <f>+(Arequipa!E9+Cusco!E9+'Madre de Dios'!E9+Moquegua!E9+Puno!E9+Tacna!E9)/1000</f>
        <v>15455.203</v>
      </c>
      <c r="F9" s="19">
        <f>+(Arequipa!F9+Cusco!F9+'Madre de Dios'!F9+Moquegua!F9+Puno!F9+Tacna!F9)/1000</f>
        <v>8342.0499999999993</v>
      </c>
      <c r="G9" s="19">
        <f>+(Arequipa!G9+Cusco!G9+'Madre de Dios'!G9+Moquegua!G9+Puno!G9+Tacna!G9)/1000</f>
        <v>765.60799999999995</v>
      </c>
      <c r="H9" s="19">
        <f>+(Arequipa!H9+Cusco!H9+'Madre de Dios'!H9+Moquegua!H9+Puno!H9+Tacna!H9)/1000</f>
        <v>2584.694</v>
      </c>
      <c r="I9" s="19">
        <f>+(Arequipa!I9+Cusco!I9+'Madre de Dios'!I9+Moquegua!I9+Puno!I9+Tacna!I9)/1000</f>
        <v>4037.471</v>
      </c>
      <c r="J9" s="19">
        <f>+(Arequipa!J9+Cusco!J9+'Madre de Dios'!J9+Moquegua!J9+Puno!J9+Tacna!J9)/1000</f>
        <v>2292.8409999999999</v>
      </c>
      <c r="K9" s="19">
        <f>+(Arequipa!K9+Cusco!K9+'Madre de Dios'!K9+Moquegua!K9+Puno!K9+Tacna!K9)/1000</f>
        <v>1129.6880000000001</v>
      </c>
      <c r="L9" s="19">
        <f>+(Arequipa!L9+Cusco!L9+'Madre de Dios'!L9+Moquegua!L9+Puno!L9+Tacna!L9)/1000</f>
        <v>770.56200000000001</v>
      </c>
      <c r="M9" s="19">
        <f>+(Arequipa!M9+Cusco!M9+'Madre de Dios'!M9+Moquegua!M9+Puno!M9+Tacna!M9)/1000</f>
        <v>1713.3589999999999</v>
      </c>
      <c r="N9" s="19">
        <f>+(Arequipa!N9+Cusco!N9+'Madre de Dios'!N9+Moquegua!N9+Puno!N9+Tacna!N9)/1000</f>
        <v>7224.0659999999998</v>
      </c>
      <c r="O9" s="19">
        <f>+(Arequipa!O9+Cusco!O9+'Madre de Dios'!O9+Moquegua!O9+Puno!O9+Tacna!O9)/1000</f>
        <v>48326.81</v>
      </c>
      <c r="P9" s="34"/>
    </row>
    <row r="10" spans="2:17" x14ac:dyDescent="0.25">
      <c r="B10" s="17">
        <v>2008</v>
      </c>
      <c r="C10" s="19">
        <f>+(Arequipa!C10+Cusco!C10+'Madre de Dios'!C10+Moquegua!C10+Puno!C10+Tacna!C10)/1000</f>
        <v>3886.5659999999998</v>
      </c>
      <c r="D10" s="19">
        <f>+(Arequipa!D10+Cusco!D10+'Madre de Dios'!D10+Moquegua!D10+Puno!D10+Tacna!D10)/1000</f>
        <v>367.625</v>
      </c>
      <c r="E10" s="19">
        <f>+(Arequipa!E10+Cusco!E10+'Madre de Dios'!E10+Moquegua!E10+Puno!E10+Tacna!E10)/1000</f>
        <v>16513.059000000001</v>
      </c>
      <c r="F10" s="19">
        <f>+(Arequipa!F10+Cusco!F10+'Madre de Dios'!F10+Moquegua!F10+Puno!F10+Tacna!F10)/1000</f>
        <v>9333.4290000000001</v>
      </c>
      <c r="G10" s="19">
        <f>+(Arequipa!G10+Cusco!G10+'Madre de Dios'!G10+Moquegua!G10+Puno!G10+Tacna!G10)/1000</f>
        <v>834.94</v>
      </c>
      <c r="H10" s="19">
        <f>+(Arequipa!H10+Cusco!H10+'Madre de Dios'!H10+Moquegua!H10+Puno!H10+Tacna!H10)/1000</f>
        <v>2974.3330000000001</v>
      </c>
      <c r="I10" s="19">
        <f>+(Arequipa!I10+Cusco!I10+'Madre de Dios'!I10+Moquegua!I10+Puno!I10+Tacna!I10)/1000</f>
        <v>4480.991</v>
      </c>
      <c r="J10" s="19">
        <f>+(Arequipa!J10+Cusco!J10+'Madre de Dios'!J10+Moquegua!J10+Puno!J10+Tacna!J10)/1000</f>
        <v>2438.5070000000001</v>
      </c>
      <c r="K10" s="19">
        <f>+(Arequipa!K10+Cusco!K10+'Madre de Dios'!K10+Moquegua!K10+Puno!K10+Tacna!K10)/1000</f>
        <v>1247.567</v>
      </c>
      <c r="L10" s="19">
        <f>+(Arequipa!L10+Cusco!L10+'Madre de Dios'!L10+Moquegua!L10+Puno!L10+Tacna!L10)/1000</f>
        <v>925.12</v>
      </c>
      <c r="M10" s="19">
        <f>+(Arequipa!M10+Cusco!M10+'Madre de Dios'!M10+Moquegua!M10+Puno!M10+Tacna!M10)/1000</f>
        <v>1842.5909999999999</v>
      </c>
      <c r="N10" s="19">
        <f>+(Arequipa!N10+Cusco!N10+'Madre de Dios'!N10+Moquegua!N10+Puno!N10+Tacna!N10)/1000</f>
        <v>7615.7569999999996</v>
      </c>
      <c r="O10" s="19">
        <f>+(Arequipa!O10+Cusco!O10+'Madre de Dios'!O10+Moquegua!O10+Puno!O10+Tacna!O10)/1000</f>
        <v>52460.485000000001</v>
      </c>
      <c r="P10" s="34"/>
      <c r="Q10" s="34"/>
    </row>
    <row r="11" spans="2:17" x14ac:dyDescent="0.25">
      <c r="B11" s="17">
        <v>2009</v>
      </c>
      <c r="C11" s="19">
        <f>+(Arequipa!C11+Cusco!C11+'Madre de Dios'!C11+Moquegua!C11+Puno!C11+Tacna!C11)/1000</f>
        <v>3850.0120000000002</v>
      </c>
      <c r="D11" s="19">
        <f>+(Arequipa!D11+Cusco!D11+'Madre de Dios'!D11+Moquegua!D11+Puno!D11+Tacna!D11)/1000</f>
        <v>276.46600000000001</v>
      </c>
      <c r="E11" s="19">
        <f>+(Arequipa!E11+Cusco!E11+'Madre de Dios'!E11+Moquegua!E11+Puno!E11+Tacna!E11)/1000</f>
        <v>18014.431</v>
      </c>
      <c r="F11" s="19">
        <f>+(Arequipa!F11+Cusco!F11+'Madre de Dios'!F11+Moquegua!F11+Puno!F11+Tacna!F11)/1000</f>
        <v>8842.0720000000001</v>
      </c>
      <c r="G11" s="19">
        <f>+(Arequipa!G11+Cusco!G11+'Madre de Dios'!G11+Moquegua!G11+Puno!G11+Tacna!G11)/1000</f>
        <v>800.31600000000003</v>
      </c>
      <c r="H11" s="19">
        <f>+(Arequipa!H11+Cusco!H11+'Madre de Dios'!H11+Moquegua!H11+Puno!H11+Tacna!H11)/1000</f>
        <v>3512.9940000000001</v>
      </c>
      <c r="I11" s="19">
        <f>+(Arequipa!I11+Cusco!I11+'Madre de Dios'!I11+Moquegua!I11+Puno!I11+Tacna!I11)/1000</f>
        <v>4408.6170000000002</v>
      </c>
      <c r="J11" s="19">
        <f>+(Arequipa!J11+Cusco!J11+'Madre de Dios'!J11+Moquegua!J11+Puno!J11+Tacna!J11)/1000</f>
        <v>2420.6970000000001</v>
      </c>
      <c r="K11" s="19">
        <f>+(Arequipa!K11+Cusco!K11+'Madre de Dios'!K11+Moquegua!K11+Puno!K11+Tacna!K11)/1000</f>
        <v>1250.4690000000001</v>
      </c>
      <c r="L11" s="19">
        <f>+(Arequipa!L11+Cusco!L11+'Madre de Dios'!L11+Moquegua!L11+Puno!L11+Tacna!L11)/1000</f>
        <v>1026.223</v>
      </c>
      <c r="M11" s="19">
        <f>+(Arequipa!M11+Cusco!M11+'Madre de Dios'!M11+Moquegua!M11+Puno!M11+Tacna!M11)/1000</f>
        <v>2114.5970000000002</v>
      </c>
      <c r="N11" s="19">
        <f>+(Arequipa!N11+Cusco!N11+'Madre de Dios'!N11+Moquegua!N11+Puno!N11+Tacna!N11)/1000</f>
        <v>8028.1840000000002</v>
      </c>
      <c r="O11" s="19">
        <f>+(Arequipa!O11+Cusco!O11+'Madre de Dios'!O11+Moquegua!O11+Puno!O11+Tacna!O11)/1000</f>
        <v>54545.078000000001</v>
      </c>
      <c r="P11" s="34"/>
      <c r="Q11" s="34"/>
    </row>
    <row r="12" spans="2:17" x14ac:dyDescent="0.25">
      <c r="B12" s="17">
        <v>2010</v>
      </c>
      <c r="C12" s="19">
        <f>+(Arequipa!C12+Cusco!C12+'Madre de Dios'!C12+Moquegua!C12+Puno!C12+Tacna!C12)/1000</f>
        <v>3988.011</v>
      </c>
      <c r="D12" s="19">
        <f>+(Arequipa!D12+Cusco!D12+'Madre de Dios'!D12+Moquegua!D12+Puno!D12+Tacna!D12)/1000</f>
        <v>170.358</v>
      </c>
      <c r="E12" s="19">
        <f>+(Arequipa!E12+Cusco!E12+'Madre de Dios'!E12+Moquegua!E12+Puno!E12+Tacna!E12)/1000</f>
        <v>19368.538</v>
      </c>
      <c r="F12" s="19">
        <f>+(Arequipa!F12+Cusco!F12+'Madre de Dios'!F12+Moquegua!F12+Puno!F12+Tacna!F12)/1000</f>
        <v>9160.8870000000006</v>
      </c>
      <c r="G12" s="19">
        <f>+(Arequipa!G12+Cusco!G12+'Madre de Dios'!G12+Moquegua!G12+Puno!G12+Tacna!G12)/1000</f>
        <v>850.01800000000003</v>
      </c>
      <c r="H12" s="19">
        <f>+(Arequipa!H12+Cusco!H12+'Madre de Dios'!H12+Moquegua!H12+Puno!H12+Tacna!H12)/1000</f>
        <v>4235.6390000000001</v>
      </c>
      <c r="I12" s="19">
        <f>+(Arequipa!I12+Cusco!I12+'Madre de Dios'!I12+Moquegua!I12+Puno!I12+Tacna!I12)/1000</f>
        <v>4922.0150000000003</v>
      </c>
      <c r="J12" s="19">
        <f>+(Arequipa!J12+Cusco!J12+'Madre de Dios'!J12+Moquegua!J12+Puno!J12+Tacna!J12)/1000</f>
        <v>2733.665</v>
      </c>
      <c r="K12" s="19">
        <f>+(Arequipa!K12+Cusco!K12+'Madre de Dios'!K12+Moquegua!K12+Puno!K12+Tacna!K12)/1000</f>
        <v>1330.204</v>
      </c>
      <c r="L12" s="19">
        <f>+(Arequipa!L12+Cusco!L12+'Madre de Dios'!L12+Moquegua!L12+Puno!L12+Tacna!L12)/1000</f>
        <v>1141.913</v>
      </c>
      <c r="M12" s="19">
        <f>+(Arequipa!M12+Cusco!M12+'Madre de Dios'!M12+Moquegua!M12+Puno!M12+Tacna!M12)/1000</f>
        <v>2299.232</v>
      </c>
      <c r="N12" s="19">
        <f>+(Arequipa!N12+Cusco!N12+'Madre de Dios'!N12+Moquegua!N12+Puno!N12+Tacna!N12)/1000</f>
        <v>8369.2579999999998</v>
      </c>
      <c r="O12" s="19">
        <f>+(Arequipa!O12+Cusco!O12+'Madre de Dios'!O12+Moquegua!O12+Puno!O12+Tacna!O12)/1000</f>
        <v>58569.737999999998</v>
      </c>
      <c r="P12" s="34"/>
      <c r="Q12" s="34"/>
    </row>
    <row r="13" spans="2:17" x14ac:dyDescent="0.25">
      <c r="B13" s="17">
        <v>2011</v>
      </c>
      <c r="C13" s="19">
        <f>+(Arequipa!C13+Cusco!C13+'Madre de Dios'!C13+Moquegua!C13+Puno!C13+Tacna!C13)/1000</f>
        <v>4146.3379999999997</v>
      </c>
      <c r="D13" s="19">
        <f>+(Arequipa!D13+Cusco!D13+'Madre de Dios'!D13+Moquegua!D13+Puno!D13+Tacna!D13)/1000</f>
        <v>248.25</v>
      </c>
      <c r="E13" s="19">
        <f>+(Arequipa!E13+Cusco!E13+'Madre de Dios'!E13+Moquegua!E13+Puno!E13+Tacna!E13)/1000</f>
        <v>20345.214</v>
      </c>
      <c r="F13" s="19">
        <f>+(Arequipa!F13+Cusco!F13+'Madre de Dios'!F13+Moquegua!F13+Puno!F13+Tacna!F13)/1000</f>
        <v>9370.2119999999995</v>
      </c>
      <c r="G13" s="19">
        <f>+(Arequipa!G13+Cusco!G13+'Madre de Dios'!G13+Moquegua!G13+Puno!G13+Tacna!G13)/1000</f>
        <v>800.13499999999999</v>
      </c>
      <c r="H13" s="19">
        <f>+(Arequipa!H13+Cusco!H13+'Madre de Dios'!H13+Moquegua!H13+Puno!H13+Tacna!H13)/1000</f>
        <v>4331.8630000000003</v>
      </c>
      <c r="I13" s="19">
        <f>+(Arequipa!I13+Cusco!I13+'Madre de Dios'!I13+Moquegua!I13+Puno!I13+Tacna!I13)/1000</f>
        <v>5318.58</v>
      </c>
      <c r="J13" s="19">
        <f>+(Arequipa!J13+Cusco!J13+'Madre de Dios'!J13+Moquegua!J13+Puno!J13+Tacna!J13)/1000</f>
        <v>3000.8789999999999</v>
      </c>
      <c r="K13" s="19">
        <f>+(Arequipa!K13+Cusco!K13+'Madre de Dios'!K13+Moquegua!K13+Puno!K13+Tacna!K13)/1000</f>
        <v>1479.4760000000001</v>
      </c>
      <c r="L13" s="19">
        <f>+(Arequipa!L13+Cusco!L13+'Madre de Dios'!L13+Moquegua!L13+Puno!L13+Tacna!L13)/1000</f>
        <v>1273.7449999999999</v>
      </c>
      <c r="M13" s="19">
        <f>+(Arequipa!M13+Cusco!M13+'Madre de Dios'!M13+Moquegua!M13+Puno!M13+Tacna!M13)/1000</f>
        <v>2405.3119999999999</v>
      </c>
      <c r="N13" s="19">
        <f>+(Arequipa!N13+Cusco!N13+'Madre de Dios'!N13+Moquegua!N13+Puno!N13+Tacna!N13)/1000</f>
        <v>8794.5570000000007</v>
      </c>
      <c r="O13" s="19">
        <f>+(Arequipa!O13+Cusco!O13+'Madre de Dios'!O13+Moquegua!O13+Puno!O13+Tacna!O13)/1000</f>
        <v>61514.561000000002</v>
      </c>
      <c r="P13" s="34"/>
      <c r="Q13" s="34"/>
    </row>
    <row r="14" spans="2:17" x14ac:dyDescent="0.25">
      <c r="B14" s="17">
        <v>2012</v>
      </c>
      <c r="C14" s="19">
        <f>+(Arequipa!C14+Cusco!C14+'Madre de Dios'!C14+Moquegua!C14+Puno!C14+Tacna!C14)/1000</f>
        <v>4300.5460000000003</v>
      </c>
      <c r="D14" s="19">
        <f>+(Arequipa!D14+Cusco!D14+'Madre de Dios'!D14+Moquegua!D14+Puno!D14+Tacna!D14)/1000</f>
        <v>212.185</v>
      </c>
      <c r="E14" s="19">
        <f>+(Arequipa!E14+Cusco!E14+'Madre de Dios'!E14+Moquegua!E14+Puno!E14+Tacna!E14)/1000</f>
        <v>19160.665000000001</v>
      </c>
      <c r="F14" s="19">
        <f>+(Arequipa!F14+Cusco!F14+'Madre de Dios'!F14+Moquegua!F14+Puno!F14+Tacna!F14)/1000</f>
        <v>8986.152</v>
      </c>
      <c r="G14" s="19">
        <f>+(Arequipa!G14+Cusco!G14+'Madre de Dios'!G14+Moquegua!G14+Puno!G14+Tacna!G14)/1000</f>
        <v>760.93</v>
      </c>
      <c r="H14" s="19">
        <f>+(Arequipa!H14+Cusco!H14+'Madre de Dios'!H14+Moquegua!H14+Puno!H14+Tacna!H14)/1000</f>
        <v>5322.7489999999998</v>
      </c>
      <c r="I14" s="19">
        <f>+(Arequipa!I14+Cusco!I14+'Madre de Dios'!I14+Moquegua!I14+Puno!I14+Tacna!I14)/1000</f>
        <v>5824.9769999999999</v>
      </c>
      <c r="J14" s="19">
        <f>+(Arequipa!J14+Cusco!J14+'Madre de Dios'!J14+Moquegua!J14+Puno!J14+Tacna!J14)/1000</f>
        <v>3162.4549999999999</v>
      </c>
      <c r="K14" s="19">
        <f>+(Arequipa!K14+Cusco!K14+'Madre de Dios'!K14+Moquegua!K14+Puno!K14+Tacna!K14)/1000</f>
        <v>1635.704</v>
      </c>
      <c r="L14" s="19">
        <f>+(Arequipa!L14+Cusco!L14+'Madre de Dios'!L14+Moquegua!L14+Puno!L14+Tacna!L14)/1000</f>
        <v>1465.403</v>
      </c>
      <c r="M14" s="19">
        <f>+(Arequipa!M14+Cusco!M14+'Madre de Dios'!M14+Moquegua!M14+Puno!M14+Tacna!M14)/1000</f>
        <v>2572.489</v>
      </c>
      <c r="N14" s="19">
        <f>+(Arequipa!N14+Cusco!N14+'Madre de Dios'!N14+Moquegua!N14+Puno!N14+Tacna!N14)/1000</f>
        <v>9308.8559999999998</v>
      </c>
      <c r="O14" s="19">
        <f>+(Arequipa!O14+Cusco!O14+'Madre de Dios'!O14+Moquegua!O14+Puno!O14+Tacna!O14)/1000</f>
        <v>62713.110999999997</v>
      </c>
      <c r="P14" s="34"/>
      <c r="Q14" s="34"/>
    </row>
    <row r="15" spans="2:17" x14ac:dyDescent="0.25">
      <c r="B15" s="17">
        <v>2013</v>
      </c>
      <c r="C15" s="19">
        <f>+(Arequipa!C15+Cusco!C15+'Madre de Dios'!C15+Moquegua!C15+Puno!C15+Tacna!C15)/1000</f>
        <v>4393.5739999999996</v>
      </c>
      <c r="D15" s="19">
        <f>+(Arequipa!D15+Cusco!D15+'Madre de Dios'!D15+Moquegua!D15+Puno!D15+Tacna!D15)/1000</f>
        <v>168.24600000000001</v>
      </c>
      <c r="E15" s="19">
        <f>+(Arequipa!E15+Cusco!E15+'Madre de Dios'!E15+Moquegua!E15+Puno!E15+Tacna!E15)/1000</f>
        <v>21706.365000000002</v>
      </c>
      <c r="F15" s="19">
        <f>+(Arequipa!F15+Cusco!F15+'Madre de Dios'!F15+Moquegua!F15+Puno!F15+Tacna!F15)/1000</f>
        <v>9741.1319999999996</v>
      </c>
      <c r="G15" s="19">
        <f>+(Arequipa!G15+Cusco!G15+'Madre de Dios'!G15+Moquegua!G15+Puno!G15+Tacna!G15)/1000</f>
        <v>894.42100000000005</v>
      </c>
      <c r="H15" s="19">
        <f>+(Arequipa!H15+Cusco!H15+'Madre de Dios'!H15+Moquegua!H15+Puno!H15+Tacna!H15)/1000</f>
        <v>6106.3419999999996</v>
      </c>
      <c r="I15" s="19">
        <f>+(Arequipa!I15+Cusco!I15+'Madre de Dios'!I15+Moquegua!I15+Puno!I15+Tacna!I15)/1000</f>
        <v>6123.0159999999996</v>
      </c>
      <c r="J15" s="19">
        <f>+(Arequipa!J15+Cusco!J15+'Madre de Dios'!J15+Moquegua!J15+Puno!J15+Tacna!J15)/1000</f>
        <v>3345.163</v>
      </c>
      <c r="K15" s="19">
        <f>+(Arequipa!K15+Cusco!K15+'Madre de Dios'!K15+Moquegua!K15+Puno!K15+Tacna!K15)/1000</f>
        <v>1737.8130000000001</v>
      </c>
      <c r="L15" s="19">
        <f>+(Arequipa!L15+Cusco!L15+'Madre de Dios'!L15+Moquegua!L15+Puno!L15+Tacna!L15)/1000</f>
        <v>1608.51</v>
      </c>
      <c r="M15" s="19">
        <f>+(Arequipa!M15+Cusco!M15+'Madre de Dios'!M15+Moquegua!M15+Puno!M15+Tacna!M15)/1000</f>
        <v>2673.3789999999999</v>
      </c>
      <c r="N15" s="19">
        <f>+(Arequipa!N15+Cusco!N15+'Madre de Dios'!N15+Moquegua!N15+Puno!N15+Tacna!N15)/1000</f>
        <v>9754.7610000000004</v>
      </c>
      <c r="O15" s="19">
        <f>+(Arequipa!O15+Cusco!O15+'Madre de Dios'!O15+Moquegua!O15+Puno!O15+Tacna!O15)/1000</f>
        <v>68252.721999999994</v>
      </c>
      <c r="P15" s="34"/>
      <c r="Q15" s="34"/>
    </row>
    <row r="16" spans="2:17" x14ac:dyDescent="0.25">
      <c r="B16" s="17">
        <v>2014</v>
      </c>
      <c r="C16" s="19">
        <f>+(Arequipa!C16+Cusco!C16+'Madre de Dios'!C16+Moquegua!C16+Puno!C16+Tacna!C16)/1000</f>
        <v>4534</v>
      </c>
      <c r="D16" s="19">
        <f>+(Arequipa!D16+Cusco!D16+'Madre de Dios'!D16+Moquegua!D16+Puno!D16+Tacna!D16)/1000</f>
        <v>188.36</v>
      </c>
      <c r="E16" s="19">
        <f>+(Arequipa!E16+Cusco!E16+'Madre de Dios'!E16+Moquegua!E16+Puno!E16+Tacna!E16)/1000</f>
        <v>20799.411</v>
      </c>
      <c r="F16" s="19">
        <f>+(Arequipa!F16+Cusco!F16+'Madre de Dios'!F16+Moquegua!F16+Puno!F16+Tacna!F16)/1000</f>
        <v>9602.7630000000008</v>
      </c>
      <c r="G16" s="19">
        <f>+(Arequipa!G16+Cusco!G16+'Madre de Dios'!G16+Moquegua!G16+Puno!G16+Tacna!G16)/1000</f>
        <v>693.68700000000001</v>
      </c>
      <c r="H16" s="19">
        <f>+(Arequipa!H16+Cusco!H16+'Madre de Dios'!H16+Moquegua!H16+Puno!H16+Tacna!H16)/1000</f>
        <v>6237.7870000000003</v>
      </c>
      <c r="I16" s="19">
        <f>+(Arequipa!I16+Cusco!I16+'Madre de Dios'!I16+Moquegua!I16+Puno!I16+Tacna!I16)/1000</f>
        <v>6310.2150000000001</v>
      </c>
      <c r="J16" s="19">
        <f>+(Arequipa!J16+Cusco!J16+'Madre de Dios'!J16+Moquegua!J16+Puno!J16+Tacna!J16)/1000</f>
        <v>3431.5920000000001</v>
      </c>
      <c r="K16" s="19">
        <f>+(Arequipa!K16+Cusco!K16+'Madre de Dios'!K16+Moquegua!K16+Puno!K16+Tacna!K16)/1000</f>
        <v>1824.69</v>
      </c>
      <c r="L16" s="19">
        <f>+(Arequipa!L16+Cusco!L16+'Madre de Dios'!L16+Moquegua!L16+Puno!L16+Tacna!L16)/1000</f>
        <v>1770.799</v>
      </c>
      <c r="M16" s="19">
        <f>+(Arequipa!M16+Cusco!M16+'Madre de Dios'!M16+Moquegua!M16+Puno!M16+Tacna!M16)/1000</f>
        <v>2813.357</v>
      </c>
      <c r="N16" s="19">
        <f>+(Arequipa!N16+Cusco!N16+'Madre de Dios'!N16+Moquegua!N16+Puno!N16+Tacna!N16)/1000</f>
        <v>10164.183000000001</v>
      </c>
      <c r="O16" s="19">
        <f>+(Arequipa!O16+Cusco!O16+'Madre de Dios'!O16+Moquegua!O16+Puno!O16+Tacna!O16)/1000</f>
        <v>68370.843999999997</v>
      </c>
      <c r="P16" s="34"/>
      <c r="Q16" s="34"/>
    </row>
    <row r="17" spans="2:17" x14ac:dyDescent="0.25">
      <c r="B17" s="17">
        <v>2015</v>
      </c>
      <c r="C17" s="19">
        <f>+(Arequipa!C17+Cusco!C17+'Madre de Dios'!C17+Moquegua!C17+Puno!C17+Tacna!C17)/1000</f>
        <v>4429.2309999999998</v>
      </c>
      <c r="D17" s="19">
        <f>+(Arequipa!D17+Cusco!D17+'Madre de Dios'!D17+Moquegua!D17+Puno!D17+Tacna!D17)/1000</f>
        <v>186.86199999999999</v>
      </c>
      <c r="E17" s="19">
        <f>+(Arequipa!E17+Cusco!E17+'Madre de Dios'!E17+Moquegua!E17+Puno!E17+Tacna!E17)/1000</f>
        <v>23086.544999999998</v>
      </c>
      <c r="F17" s="19">
        <f>+(Arequipa!F17+Cusco!F17+'Madre de Dios'!F17+Moquegua!F17+Puno!F17+Tacna!F17)/1000</f>
        <v>9466.0220000000008</v>
      </c>
      <c r="G17" s="19">
        <f>+(Arequipa!G17+Cusco!G17+'Madre de Dios'!G17+Moquegua!G17+Puno!G17+Tacna!G17)/1000</f>
        <v>828.63</v>
      </c>
      <c r="H17" s="19">
        <f>+(Arequipa!H17+Cusco!H17+'Madre de Dios'!H17+Moquegua!H17+Puno!H17+Tacna!H17)/1000</f>
        <v>5444.1040000000003</v>
      </c>
      <c r="I17" s="19">
        <f>+(Arequipa!I17+Cusco!I17+'Madre de Dios'!I17+Moquegua!I17+Puno!I17+Tacna!I17)/1000</f>
        <v>6513.4759999999997</v>
      </c>
      <c r="J17" s="19">
        <f>+(Arequipa!J17+Cusco!J17+'Madre de Dios'!J17+Moquegua!J17+Puno!J17+Tacna!J17)/1000</f>
        <v>3532.4690000000001</v>
      </c>
      <c r="K17" s="19">
        <f>+(Arequipa!K17+Cusco!K17+'Madre de Dios'!K17+Moquegua!K17+Puno!K17+Tacna!K17)/1000</f>
        <v>1884.5930000000001</v>
      </c>
      <c r="L17" s="19">
        <f>+(Arequipa!L17+Cusco!L17+'Madre de Dios'!L17+Moquegua!L17+Puno!L17+Tacna!L17)/1000</f>
        <v>1957.136</v>
      </c>
      <c r="M17" s="19">
        <f>+(Arequipa!M17+Cusco!M17+'Madre de Dios'!M17+Moquegua!M17+Puno!M17+Tacna!M17)/1000</f>
        <v>2897.7350000000001</v>
      </c>
      <c r="N17" s="19">
        <f>+(Arequipa!N17+Cusco!N17+'Madre de Dios'!N17+Moquegua!N17+Puno!N17+Tacna!N17)/1000</f>
        <v>10668.51</v>
      </c>
      <c r="O17" s="19">
        <f>+(Arequipa!O17+Cusco!O17+'Madre de Dios'!O17+Moquegua!O17+Puno!O17+Tacna!O17)/1000</f>
        <v>70895.312999999995</v>
      </c>
      <c r="P17" s="34"/>
      <c r="Q17" s="34"/>
    </row>
    <row r="18" spans="2:17" x14ac:dyDescent="0.25">
      <c r="B18" s="17">
        <v>2016</v>
      </c>
      <c r="C18" s="19">
        <f>+(Arequipa!C18+Cusco!C18+'Madre de Dios'!C18+Moquegua!C18+Puno!C18+Tacna!C18)/1000</f>
        <v>4533.0339999999997</v>
      </c>
      <c r="D18" s="19">
        <f>+(Arequipa!D18+Cusco!D18+'Madre de Dios'!D18+Moquegua!D18+Puno!D18+Tacna!D18)/1000</f>
        <v>178.10400000000001</v>
      </c>
      <c r="E18" s="19">
        <f>+(Arequipa!E18+Cusco!E18+'Madre de Dios'!E18+Moquegua!E18+Puno!E18+Tacna!E18)/1000</f>
        <v>29571.082999999999</v>
      </c>
      <c r="F18" s="19">
        <f>+(Arequipa!F18+Cusco!F18+'Madre de Dios'!F18+Moquegua!F18+Puno!F18+Tacna!F18)/1000</f>
        <v>9235.7199999999993</v>
      </c>
      <c r="G18" s="19">
        <f>+(Arequipa!G18+Cusco!G18+'Madre de Dios'!G18+Moquegua!G18+Puno!G18+Tacna!G18)/1000</f>
        <v>1102.1569999999999</v>
      </c>
      <c r="H18" s="19">
        <f>+(Arequipa!H18+Cusco!H18+'Madre de Dios'!H18+Moquegua!H18+Puno!H18+Tacna!H18)/1000</f>
        <v>5741.6</v>
      </c>
      <c r="I18" s="19">
        <f>+(Arequipa!I18+Cusco!I18+'Madre de Dios'!I18+Moquegua!I18+Puno!I18+Tacna!I18)/1000</f>
        <v>6622.2290000000003</v>
      </c>
      <c r="J18" s="19">
        <f>+(Arequipa!J18+Cusco!J18+'Madre de Dios'!J18+Moquegua!J18+Puno!J18+Tacna!J18)/1000</f>
        <v>3674.5819999999999</v>
      </c>
      <c r="K18" s="19">
        <f>+(Arequipa!K18+Cusco!K18+'Madre de Dios'!K18+Moquegua!K18+Puno!K18+Tacna!K18)/1000</f>
        <v>1930.229</v>
      </c>
      <c r="L18" s="19">
        <f>+(Arequipa!L18+Cusco!L18+'Madre de Dios'!L18+Moquegua!L18+Puno!L18+Tacna!L18)/1000</f>
        <v>2128.9079999999999</v>
      </c>
      <c r="M18" s="19">
        <f>+(Arequipa!M18+Cusco!M18+'Madre de Dios'!M18+Moquegua!M18+Puno!M18+Tacna!M18)/1000</f>
        <v>3023.9549999999999</v>
      </c>
      <c r="N18" s="19">
        <f>+(Arequipa!N18+Cusco!N18+'Madre de Dios'!N18+Moquegua!N18+Puno!N18+Tacna!N18)/1000</f>
        <v>11067.700999999999</v>
      </c>
      <c r="O18" s="19">
        <f>+(Arequipa!O18+Cusco!O18+'Madre de Dios'!O18+Moquegua!O18+Puno!O18+Tacna!O18)/1000</f>
        <v>78809.301999999996</v>
      </c>
      <c r="P18" s="34"/>
      <c r="Q18" s="34"/>
    </row>
    <row r="19" spans="2:17" x14ac:dyDescent="0.25">
      <c r="B19" s="27" t="s">
        <v>23</v>
      </c>
      <c r="C19" s="28">
        <f>+(Arequipa!C19+Cusco!C19+'Madre de Dios'!C19+Moquegua!C19+Puno!C19+Tacna!C19)/1000</f>
        <v>4736.0769181697515</v>
      </c>
      <c r="D19" s="28">
        <f>+(Arequipa!D19+Cusco!D19+'Madre de Dios'!D19+Moquegua!D19+Puno!D19+Tacna!D19)/1000</f>
        <v>183.06906787639736</v>
      </c>
      <c r="E19" s="28">
        <f>+(Arequipa!E19+Cusco!E19+'Madre de Dios'!E19+Moquegua!E19+Puno!E19+Tacna!E19)/1000</f>
        <v>29000.337784701413</v>
      </c>
      <c r="F19" s="28">
        <f>+(Arequipa!F19+Cusco!F19+'Madre de Dios'!F19+Moquegua!F19+Puno!F19+Tacna!F19)/1000</f>
        <v>9468.8199053740736</v>
      </c>
      <c r="G19" s="28">
        <f>+(Arequipa!G19+Cusco!G19+'Madre de Dios'!G19+Moquegua!G19+Puno!G19+Tacna!G19)/1000</f>
        <v>1125.507029240875</v>
      </c>
      <c r="H19" s="28">
        <f>+(Arequipa!H19+Cusco!H19+'Madre de Dios'!H19+Moquegua!H19+Puno!H19+Tacna!H19)/1000</f>
        <v>5864.0182333360817</v>
      </c>
      <c r="I19" s="28">
        <f>+(Arequipa!I19+Cusco!I19+'Madre de Dios'!I19+Moquegua!I19+Puno!I19+Tacna!I19)/1000</f>
        <v>6792.1402442995732</v>
      </c>
      <c r="J19" s="28">
        <f>+(Arequipa!J19+Cusco!J19+'Madre de Dios'!J19+Moquegua!J19+Puno!J19+Tacna!J19)/1000</f>
        <v>3855.4182532408372</v>
      </c>
      <c r="K19" s="28">
        <f>+(Arequipa!K19+Cusco!K19+'Madre de Dios'!K19+Moquegua!K19+Puno!K19+Tacna!K19)/1000</f>
        <v>2005.8733353378514</v>
      </c>
      <c r="L19" s="28">
        <f>+(Arequipa!L19+Cusco!L19+'Madre de Dios'!L19+Moquegua!L19+Puno!L19+Tacna!L19)/1000</f>
        <v>2298.2463111573684</v>
      </c>
      <c r="M19" s="28">
        <f>+(Arequipa!M19+Cusco!M19+'Madre de Dios'!M19+Moquegua!M19+Puno!M19+Tacna!M19)/1000</f>
        <v>3116.355628641671</v>
      </c>
      <c r="N19" s="28">
        <f>+(Arequipa!N19+Cusco!N19+'Madre de Dios'!N19+Moquegua!N19+Puno!N19+Tacna!N19)/1000</f>
        <v>11530.149265003151</v>
      </c>
      <c r="O19" s="28">
        <f>+(Arequipa!O19+Cusco!O19+'Madre de Dios'!O19+Moquegua!O19+Puno!O19+Tacna!O19)/1000</f>
        <v>79976.011976379057</v>
      </c>
      <c r="P19" s="34"/>
    </row>
    <row r="20" spans="2:17" x14ac:dyDescent="0.25">
      <c r="B20" s="23" t="s">
        <v>20</v>
      </c>
      <c r="C20" s="24">
        <f>+C18/$O$18</f>
        <v>5.7519022310335906E-2</v>
      </c>
      <c r="D20" s="24">
        <f t="shared" ref="D20:N20" si="0">+D18/$O$18</f>
        <v>2.2599362699596047E-3</v>
      </c>
      <c r="E20" s="24">
        <f t="shared" si="0"/>
        <v>0.37522325727488359</v>
      </c>
      <c r="F20" s="24">
        <f t="shared" si="0"/>
        <v>0.11719073466733661</v>
      </c>
      <c r="G20" s="24">
        <f t="shared" si="0"/>
        <v>1.3985113077133966E-2</v>
      </c>
      <c r="H20" s="24">
        <f t="shared" si="0"/>
        <v>7.2854344021470979E-2</v>
      </c>
      <c r="I20" s="24">
        <f t="shared" si="0"/>
        <v>8.4028519882081945E-2</v>
      </c>
      <c r="J20" s="24">
        <f t="shared" si="0"/>
        <v>4.662624724172789E-2</v>
      </c>
      <c r="K20" s="24">
        <f t="shared" si="0"/>
        <v>2.4492400655953026E-2</v>
      </c>
      <c r="L20" s="24">
        <f t="shared" si="0"/>
        <v>2.7013410168256535E-2</v>
      </c>
      <c r="M20" s="24">
        <f t="shared" si="0"/>
        <v>3.8370533975798947E-2</v>
      </c>
      <c r="N20" s="24">
        <f t="shared" si="0"/>
        <v>0.14043648045506099</v>
      </c>
      <c r="O20" s="24">
        <f t="shared" ref="O20:O21" si="1">SUM(C20:N20)</f>
        <v>1</v>
      </c>
    </row>
    <row r="21" spans="2:17" x14ac:dyDescent="0.25">
      <c r="B21" s="23" t="s">
        <v>21</v>
      </c>
      <c r="C21" s="24">
        <f>+C19/$O$19</f>
        <v>5.9218718227267361E-2</v>
      </c>
      <c r="D21" s="24">
        <f t="shared" ref="D21:N21" si="2">+D19/$O$19</f>
        <v>2.2890497206895844E-3</v>
      </c>
      <c r="E21" s="24">
        <f t="shared" si="2"/>
        <v>0.36261295190946347</v>
      </c>
      <c r="F21" s="24">
        <f t="shared" si="2"/>
        <v>0.1183957498177165</v>
      </c>
      <c r="G21" s="24">
        <f t="shared" si="2"/>
        <v>1.4073057676010326E-2</v>
      </c>
      <c r="H21" s="24">
        <f t="shared" si="2"/>
        <v>7.3322213604099462E-2</v>
      </c>
      <c r="I21" s="24">
        <f t="shared" si="2"/>
        <v>8.492721850528924E-2</v>
      </c>
      <c r="J21" s="24">
        <f t="shared" si="2"/>
        <v>4.8207183103597818E-2</v>
      </c>
      <c r="K21" s="24">
        <f t="shared" si="2"/>
        <v>2.5080937218153448E-2</v>
      </c>
      <c r="L21" s="24">
        <f t="shared" si="2"/>
        <v>2.873669559612645E-2</v>
      </c>
      <c r="M21" s="24">
        <f t="shared" si="2"/>
        <v>3.8966129363415716E-2</v>
      </c>
      <c r="N21" s="24">
        <f t="shared" si="2"/>
        <v>0.14417009525817046</v>
      </c>
      <c r="O21" s="24">
        <f t="shared" si="1"/>
        <v>0.99999999999999978</v>
      </c>
    </row>
    <row r="22" spans="2:17" x14ac:dyDescent="0.25">
      <c r="B22" s="25" t="s">
        <v>24</v>
      </c>
      <c r="C22" s="26">
        <f>+C19/C18-1</f>
        <v>4.4791836586655087E-2</v>
      </c>
      <c r="D22" s="26">
        <f t="shared" ref="D22:N22" si="3">+D19/D18-1</f>
        <v>2.7877351864064481E-2</v>
      </c>
      <c r="E22" s="26">
        <f t="shared" si="3"/>
        <v>-1.9300788385010703E-2</v>
      </c>
      <c r="F22" s="26">
        <f t="shared" si="3"/>
        <v>2.5238953256927932E-2</v>
      </c>
      <c r="G22" s="26">
        <f t="shared" si="3"/>
        <v>2.1185755968410103E-2</v>
      </c>
      <c r="H22" s="26">
        <f t="shared" si="3"/>
        <v>2.1321275138651563E-2</v>
      </c>
      <c r="I22" s="26">
        <f t="shared" si="3"/>
        <v>2.5657711972747022E-2</v>
      </c>
      <c r="J22" s="26">
        <f t="shared" si="3"/>
        <v>4.9212741269847093E-2</v>
      </c>
      <c r="K22" s="26">
        <f t="shared" si="3"/>
        <v>3.918930621074046E-2</v>
      </c>
      <c r="L22" s="26">
        <f t="shared" si="3"/>
        <v>7.954233398407462E-2</v>
      </c>
      <c r="M22" s="26">
        <f t="shared" si="3"/>
        <v>3.0556218145333158E-2</v>
      </c>
      <c r="N22" s="26">
        <f t="shared" si="3"/>
        <v>4.1783588570304842E-2</v>
      </c>
      <c r="O22" s="26">
        <f>+O19/O18-1</f>
        <v>1.480421659335418E-2</v>
      </c>
    </row>
    <row r="23" spans="2:17" x14ac:dyDescent="0.25">
      <c r="B23" s="88" t="s">
        <v>19</v>
      </c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</row>
    <row r="24" spans="2:17" x14ac:dyDescent="0.25">
      <c r="B24" s="16" t="s">
        <v>18</v>
      </c>
    </row>
    <row r="25" spans="2:17" x14ac:dyDescent="0.25">
      <c r="B25" s="16"/>
    </row>
    <row r="26" spans="2:17" x14ac:dyDescent="0.25">
      <c r="B26" s="4" t="s">
        <v>45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</row>
    <row r="28" spans="2:17" x14ac:dyDescent="0.25">
      <c r="B28" s="89" t="s">
        <v>67</v>
      </c>
      <c r="C28" s="89"/>
      <c r="D28" s="89"/>
      <c r="E28" s="89"/>
    </row>
    <row r="29" spans="2:17" x14ac:dyDescent="0.25">
      <c r="B29" s="85" t="s">
        <v>32</v>
      </c>
      <c r="C29" s="85"/>
      <c r="D29" s="85"/>
      <c r="E29" s="85"/>
      <c r="F29" s="34"/>
      <c r="G29" s="34"/>
      <c r="H29" s="34"/>
      <c r="I29" s="34"/>
      <c r="J29" s="34"/>
      <c r="K29" s="34"/>
      <c r="L29" s="34"/>
      <c r="M29" s="34"/>
      <c r="N29" s="34"/>
    </row>
    <row r="30" spans="2:17" x14ac:dyDescent="0.25">
      <c r="B30" s="20" t="s">
        <v>4</v>
      </c>
      <c r="C30" s="21" t="s">
        <v>26</v>
      </c>
      <c r="D30" s="21" t="s">
        <v>27</v>
      </c>
      <c r="E30" s="21" t="s">
        <v>28</v>
      </c>
    </row>
    <row r="31" spans="2:17" x14ac:dyDescent="0.25">
      <c r="B31" s="17">
        <v>2007</v>
      </c>
      <c r="C31" s="19">
        <v>48326.81</v>
      </c>
      <c r="D31" s="19"/>
      <c r="E31" s="35"/>
    </row>
    <row r="32" spans="2:17" x14ac:dyDescent="0.25">
      <c r="B32" s="17">
        <v>2008</v>
      </c>
      <c r="C32" s="19">
        <v>52460.485000000001</v>
      </c>
      <c r="D32" s="18">
        <f t="shared" ref="D32:D40" si="4">+C32/C31-1</f>
        <v>8.5535854735704797E-2</v>
      </c>
      <c r="E32" s="35">
        <f t="shared" ref="E32:E40" si="5">+(D32-D31)*100</f>
        <v>8.5535854735704788</v>
      </c>
    </row>
    <row r="33" spans="2:16" x14ac:dyDescent="0.25">
      <c r="B33" s="17">
        <v>2009</v>
      </c>
      <c r="C33" s="19">
        <v>54545.078000000001</v>
      </c>
      <c r="D33" s="18">
        <f t="shared" si="4"/>
        <v>3.9736441628398955E-2</v>
      </c>
      <c r="E33" s="35">
        <f t="shared" si="5"/>
        <v>-4.5799413107305842</v>
      </c>
    </row>
    <row r="34" spans="2:16" x14ac:dyDescent="0.25">
      <c r="B34" s="17">
        <v>2010</v>
      </c>
      <c r="C34" s="19">
        <v>58569.737999999998</v>
      </c>
      <c r="D34" s="18">
        <f t="shared" si="4"/>
        <v>7.3785942702291107E-2</v>
      </c>
      <c r="E34" s="35">
        <f t="shared" si="5"/>
        <v>3.4049501073892152</v>
      </c>
    </row>
    <row r="35" spans="2:16" x14ac:dyDescent="0.25">
      <c r="B35" s="17">
        <v>2011</v>
      </c>
      <c r="C35" s="19">
        <v>61514.561000000002</v>
      </c>
      <c r="D35" s="18">
        <f t="shared" si="4"/>
        <v>5.0278917074889407E-2</v>
      </c>
      <c r="E35" s="35">
        <f t="shared" si="5"/>
        <v>-2.3507025627401701</v>
      </c>
    </row>
    <row r="36" spans="2:16" x14ac:dyDescent="0.25">
      <c r="B36" s="17">
        <v>2012</v>
      </c>
      <c r="C36" s="19">
        <v>62713.110999999997</v>
      </c>
      <c r="D36" s="18">
        <f t="shared" si="4"/>
        <v>1.9484004770837782E-2</v>
      </c>
      <c r="E36" s="35">
        <f t="shared" si="5"/>
        <v>-3.0794912304051625</v>
      </c>
    </row>
    <row r="37" spans="2:16" x14ac:dyDescent="0.25">
      <c r="B37" s="17">
        <v>2013</v>
      </c>
      <c r="C37" s="19">
        <v>68252.721999999994</v>
      </c>
      <c r="D37" s="18">
        <f t="shared" si="4"/>
        <v>8.8332581682959432E-2</v>
      </c>
      <c r="E37" s="35">
        <f t="shared" si="5"/>
        <v>6.8848576912121651</v>
      </c>
    </row>
    <row r="38" spans="2:16" x14ac:dyDescent="0.25">
      <c r="B38" s="17">
        <v>2014</v>
      </c>
      <c r="C38" s="19">
        <v>68370.843999999997</v>
      </c>
      <c r="D38" s="18">
        <f t="shared" si="4"/>
        <v>1.7306562513361712E-3</v>
      </c>
      <c r="E38" s="35">
        <f t="shared" si="5"/>
        <v>-8.6601925431623261</v>
      </c>
    </row>
    <row r="39" spans="2:16" x14ac:dyDescent="0.25">
      <c r="B39" s="17">
        <v>2015</v>
      </c>
      <c r="C39" s="19">
        <v>70895.312999999995</v>
      </c>
      <c r="D39" s="18">
        <f t="shared" si="4"/>
        <v>3.69231802959753E-2</v>
      </c>
      <c r="E39" s="35">
        <f t="shared" si="5"/>
        <v>3.5192524044639129</v>
      </c>
    </row>
    <row r="40" spans="2:16" x14ac:dyDescent="0.25">
      <c r="B40" s="17">
        <v>2016</v>
      </c>
      <c r="C40" s="19">
        <v>78809.301999999996</v>
      </c>
      <c r="D40" s="18">
        <f t="shared" si="4"/>
        <v>0.1116292271676691</v>
      </c>
      <c r="E40" s="35">
        <f t="shared" si="5"/>
        <v>7.4706046871693799</v>
      </c>
    </row>
    <row r="41" spans="2:16" x14ac:dyDescent="0.25">
      <c r="B41" s="27" t="s">
        <v>31</v>
      </c>
      <c r="C41" s="28">
        <v>79976.011976379057</v>
      </c>
      <c r="D41" s="18">
        <f>+C41/C40-1</f>
        <v>1.480421659335418E-2</v>
      </c>
      <c r="E41" s="35">
        <f>+(D41-D40)*100</f>
        <v>-9.6825010574314909</v>
      </c>
    </row>
    <row r="42" spans="2:16" x14ac:dyDescent="0.25">
      <c r="B42" s="37" t="s">
        <v>29</v>
      </c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</row>
    <row r="43" spans="2:16" x14ac:dyDescent="0.25">
      <c r="B43" s="36" t="s">
        <v>30</v>
      </c>
    </row>
    <row r="44" spans="2:16" x14ac:dyDescent="0.25">
      <c r="B44" s="36"/>
    </row>
    <row r="45" spans="2:16" x14ac:dyDescent="0.25">
      <c r="B45" s="4" t="s">
        <v>46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</row>
    <row r="47" spans="2:16" x14ac:dyDescent="0.25">
      <c r="B47" s="85" t="s">
        <v>68</v>
      </c>
      <c r="C47" s="85"/>
      <c r="D47" s="85"/>
      <c r="E47" s="85"/>
      <c r="F47" s="85"/>
      <c r="H47" s="85" t="s">
        <v>69</v>
      </c>
      <c r="I47" s="85"/>
      <c r="J47" s="85"/>
      <c r="K47" s="85"/>
      <c r="L47" s="85"/>
      <c r="M47" s="85"/>
    </row>
    <row r="48" spans="2:16" x14ac:dyDescent="0.25">
      <c r="B48" s="90" t="s">
        <v>33</v>
      </c>
      <c r="C48" s="91"/>
      <c r="D48" s="92"/>
      <c r="E48" s="39" t="s">
        <v>34</v>
      </c>
      <c r="F48" s="39" t="s">
        <v>1</v>
      </c>
      <c r="H48" s="90" t="s">
        <v>33</v>
      </c>
      <c r="I48" s="91"/>
      <c r="J48" s="92"/>
      <c r="K48" s="39" t="s">
        <v>35</v>
      </c>
      <c r="L48" s="39" t="s">
        <v>36</v>
      </c>
      <c r="M48" s="39" t="s">
        <v>37</v>
      </c>
      <c r="N48" s="5"/>
      <c r="O48" s="5"/>
      <c r="P48" s="5"/>
    </row>
    <row r="49" spans="2:19" x14ac:dyDescent="0.25">
      <c r="B49" s="41" t="s">
        <v>7</v>
      </c>
      <c r="C49" s="42"/>
      <c r="D49" s="43"/>
      <c r="E49" s="19">
        <v>29000.337784701413</v>
      </c>
      <c r="F49" s="18">
        <v>0.36261295190946347</v>
      </c>
      <c r="H49" s="64" t="s">
        <v>14</v>
      </c>
      <c r="I49" s="65"/>
      <c r="J49" s="66"/>
      <c r="K49" s="22">
        <v>2298.2463111573684</v>
      </c>
      <c r="L49" s="22">
        <v>2128.9079999999999</v>
      </c>
      <c r="M49" s="67">
        <f t="shared" ref="M49:M60" si="6">+K49/L49-1</f>
        <v>7.954233398407462E-2</v>
      </c>
      <c r="N49" s="73">
        <f>+(L49/L$61)*M49</f>
        <v>2.1487096936522588E-3</v>
      </c>
      <c r="O49" s="79">
        <v>3</v>
      </c>
      <c r="R49" s="1"/>
      <c r="S49" s="1"/>
    </row>
    <row r="50" spans="2:19" x14ac:dyDescent="0.25">
      <c r="B50" s="41" t="s">
        <v>16</v>
      </c>
      <c r="C50" s="42"/>
      <c r="D50" s="43"/>
      <c r="E50" s="19">
        <v>11530.149265003151</v>
      </c>
      <c r="F50" s="18">
        <v>0.14417009525817046</v>
      </c>
      <c r="H50" s="64" t="s">
        <v>12</v>
      </c>
      <c r="I50" s="65"/>
      <c r="J50" s="66"/>
      <c r="K50" s="22">
        <v>3855.4182532408372</v>
      </c>
      <c r="L50" s="22">
        <v>3674.5819999999999</v>
      </c>
      <c r="M50" s="67">
        <f t="shared" si="6"/>
        <v>4.9212741269847093E-2</v>
      </c>
      <c r="N50" s="73">
        <f t="shared" ref="N50:N60" si="7">+(L50/L$61)*M50</f>
        <v>2.2946054418910762E-3</v>
      </c>
      <c r="O50" s="79">
        <v>2</v>
      </c>
      <c r="R50" s="1"/>
      <c r="S50" s="1"/>
    </row>
    <row r="51" spans="2:19" x14ac:dyDescent="0.25">
      <c r="B51" s="41" t="s">
        <v>8</v>
      </c>
      <c r="C51" s="42"/>
      <c r="D51" s="43"/>
      <c r="E51" s="19">
        <v>9468.8199053740736</v>
      </c>
      <c r="F51" s="18">
        <v>0.1183957498177165</v>
      </c>
      <c r="H51" s="64" t="s">
        <v>5</v>
      </c>
      <c r="I51" s="65"/>
      <c r="J51" s="66"/>
      <c r="K51" s="22">
        <v>4736.0769181697515</v>
      </c>
      <c r="L51" s="22">
        <v>4533.0339999999997</v>
      </c>
      <c r="M51" s="67">
        <f t="shared" si="6"/>
        <v>4.4791836586655087E-2</v>
      </c>
      <c r="N51" s="73">
        <f t="shared" si="7"/>
        <v>2.5763826479487341E-3</v>
      </c>
      <c r="O51" s="79">
        <v>1</v>
      </c>
      <c r="R51" s="1"/>
      <c r="S51" s="1"/>
    </row>
    <row r="52" spans="2:19" x14ac:dyDescent="0.25">
      <c r="B52" s="41" t="s">
        <v>11</v>
      </c>
      <c r="C52" s="42"/>
      <c r="D52" s="43"/>
      <c r="E52" s="19">
        <v>6792.1402442995732</v>
      </c>
      <c r="F52" s="18">
        <v>8.492721850528924E-2</v>
      </c>
      <c r="H52" s="64" t="s">
        <v>16</v>
      </c>
      <c r="I52" s="65"/>
      <c r="J52" s="66"/>
      <c r="K52" s="22">
        <v>11530.149265003151</v>
      </c>
      <c r="L52" s="22">
        <v>11067.700999999999</v>
      </c>
      <c r="M52" s="67">
        <f t="shared" si="6"/>
        <v>4.1783588570304842E-2</v>
      </c>
      <c r="N52" s="55">
        <f t="shared" si="7"/>
        <v>5.8679401195959255E-3</v>
      </c>
      <c r="R52" s="1"/>
      <c r="S52" s="1"/>
    </row>
    <row r="53" spans="2:19" x14ac:dyDescent="0.25">
      <c r="B53" s="41" t="s">
        <v>10</v>
      </c>
      <c r="C53" s="42"/>
      <c r="D53" s="43"/>
      <c r="E53" s="19">
        <v>5864.0182333360817</v>
      </c>
      <c r="F53" s="18">
        <v>7.3322213604099462E-2</v>
      </c>
      <c r="G53" s="33"/>
      <c r="H53" s="64" t="s">
        <v>13</v>
      </c>
      <c r="I53" s="65"/>
      <c r="J53" s="66"/>
      <c r="K53" s="22">
        <v>2005.8733353378514</v>
      </c>
      <c r="L53" s="22">
        <v>1930.229</v>
      </c>
      <c r="M53" s="67">
        <f t="shared" si="6"/>
        <v>3.918930621074046E-2</v>
      </c>
      <c r="N53" s="55">
        <f t="shared" si="7"/>
        <v>9.5984018914228365E-4</v>
      </c>
      <c r="Q53" s="5"/>
      <c r="R53" s="1"/>
      <c r="S53" s="1"/>
    </row>
    <row r="54" spans="2:19" x14ac:dyDescent="0.25">
      <c r="B54" s="41" t="s">
        <v>5</v>
      </c>
      <c r="C54" s="42"/>
      <c r="D54" s="43"/>
      <c r="E54" s="19">
        <v>4736.0769181697515</v>
      </c>
      <c r="F54" s="18">
        <v>5.9218718227267361E-2</v>
      </c>
      <c r="H54" s="64" t="s">
        <v>15</v>
      </c>
      <c r="I54" s="65"/>
      <c r="J54" s="66"/>
      <c r="K54" s="22">
        <v>3116.355628641671</v>
      </c>
      <c r="L54" s="22">
        <v>3023.9549999999999</v>
      </c>
      <c r="M54" s="67">
        <f t="shared" si="6"/>
        <v>3.0556218145333158E-2</v>
      </c>
      <c r="N54" s="55">
        <f t="shared" si="7"/>
        <v>1.1724584065174303E-3</v>
      </c>
      <c r="R54" s="1"/>
      <c r="S54" s="1"/>
    </row>
    <row r="55" spans="2:19" x14ac:dyDescent="0.25">
      <c r="B55" s="41" t="s">
        <v>12</v>
      </c>
      <c r="C55" s="42"/>
      <c r="D55" s="43"/>
      <c r="E55" s="19">
        <v>3855.4182532408372</v>
      </c>
      <c r="F55" s="18">
        <v>4.8207183103597818E-2</v>
      </c>
      <c r="H55" s="64" t="s">
        <v>6</v>
      </c>
      <c r="I55" s="65"/>
      <c r="J55" s="66"/>
      <c r="K55" s="22">
        <v>183.06906787639736</v>
      </c>
      <c r="L55" s="22">
        <v>178.10400000000001</v>
      </c>
      <c r="M55" s="67">
        <f t="shared" si="6"/>
        <v>2.7877351864064481E-2</v>
      </c>
      <c r="N55" s="55">
        <f t="shared" si="7"/>
        <v>6.3001038588025315E-5</v>
      </c>
      <c r="R55" s="1"/>
      <c r="S55" s="1"/>
    </row>
    <row r="56" spans="2:19" x14ac:dyDescent="0.25">
      <c r="B56" s="41" t="s">
        <v>15</v>
      </c>
      <c r="C56" s="42"/>
      <c r="D56" s="43"/>
      <c r="E56" s="19">
        <v>3116.355628641671</v>
      </c>
      <c r="F56" s="18">
        <v>3.8966129363415716E-2</v>
      </c>
      <c r="H56" s="64" t="s">
        <v>11</v>
      </c>
      <c r="I56" s="65"/>
      <c r="J56" s="66"/>
      <c r="K56" s="22">
        <v>6792.1402442995732</v>
      </c>
      <c r="L56" s="22">
        <v>6622.2290000000003</v>
      </c>
      <c r="M56" s="67">
        <f t="shared" si="6"/>
        <v>2.5657711972747022E-2</v>
      </c>
      <c r="N56" s="55">
        <f t="shared" si="7"/>
        <v>2.1559795606307052E-3</v>
      </c>
      <c r="R56" s="1"/>
      <c r="S56" s="1"/>
    </row>
    <row r="57" spans="2:19" x14ac:dyDescent="0.25">
      <c r="B57" s="41" t="s">
        <v>14</v>
      </c>
      <c r="C57" s="42"/>
      <c r="D57" s="43"/>
      <c r="E57" s="19">
        <v>2298.2463111573684</v>
      </c>
      <c r="F57" s="18">
        <v>2.873669559612645E-2</v>
      </c>
      <c r="H57" s="64" t="s">
        <v>8</v>
      </c>
      <c r="I57" s="65"/>
      <c r="J57" s="66"/>
      <c r="K57" s="22">
        <v>9468.8199053740736</v>
      </c>
      <c r="L57" s="22">
        <v>9235.7199999999993</v>
      </c>
      <c r="M57" s="67">
        <f t="shared" si="6"/>
        <v>2.5238953256927932E-2</v>
      </c>
      <c r="N57" s="55">
        <f t="shared" si="7"/>
        <v>2.9577714744139522E-3</v>
      </c>
      <c r="R57" s="1"/>
      <c r="S57" s="1"/>
    </row>
    <row r="58" spans="2:19" x14ac:dyDescent="0.25">
      <c r="B58" s="41" t="s">
        <v>13</v>
      </c>
      <c r="C58" s="42"/>
      <c r="D58" s="43"/>
      <c r="E58" s="19">
        <v>2005.8733353378514</v>
      </c>
      <c r="F58" s="18">
        <v>2.5080937218153448E-2</v>
      </c>
      <c r="H58" s="64" t="s">
        <v>10</v>
      </c>
      <c r="I58" s="65"/>
      <c r="J58" s="66"/>
      <c r="K58" s="22">
        <v>5864.0182333360817</v>
      </c>
      <c r="L58" s="22">
        <v>5741.6</v>
      </c>
      <c r="M58" s="67">
        <f t="shared" si="6"/>
        <v>2.1321275138651563E-2</v>
      </c>
      <c r="N58" s="55">
        <f t="shared" si="7"/>
        <v>1.5533475139277574E-3</v>
      </c>
      <c r="R58" s="1"/>
      <c r="S58" s="1"/>
    </row>
    <row r="59" spans="2:19" x14ac:dyDescent="0.25">
      <c r="B59" s="41" t="s">
        <v>9</v>
      </c>
      <c r="C59" s="42"/>
      <c r="D59" s="43"/>
      <c r="E59" s="19">
        <v>1125.507029240875</v>
      </c>
      <c r="F59" s="18">
        <v>1.4073057676010326E-2</v>
      </c>
      <c r="H59" s="64" t="s">
        <v>9</v>
      </c>
      <c r="I59" s="65"/>
      <c r="J59" s="66"/>
      <c r="K59" s="22">
        <v>1125.507029240875</v>
      </c>
      <c r="L59" s="22">
        <v>1102.1569999999999</v>
      </c>
      <c r="M59" s="67">
        <f t="shared" si="6"/>
        <v>2.1185755968410103E-2</v>
      </c>
      <c r="N59" s="55">
        <f t="shared" si="7"/>
        <v>2.962851928427811E-4</v>
      </c>
      <c r="R59" s="1"/>
      <c r="S59" s="1"/>
    </row>
    <row r="60" spans="2:19" x14ac:dyDescent="0.25">
      <c r="B60" s="41" t="s">
        <v>6</v>
      </c>
      <c r="C60" s="42"/>
      <c r="D60" s="43"/>
      <c r="E60" s="19">
        <v>183.06906787639736</v>
      </c>
      <c r="F60" s="18">
        <v>2.2890497206895801E-3</v>
      </c>
      <c r="H60" s="64" t="s">
        <v>7</v>
      </c>
      <c r="I60" s="65"/>
      <c r="J60" s="66"/>
      <c r="K60" s="22">
        <v>29000.337784701413</v>
      </c>
      <c r="L60" s="22">
        <v>29571.082999999999</v>
      </c>
      <c r="M60" s="67">
        <f t="shared" si="6"/>
        <v>-1.9300788385010703E-2</v>
      </c>
      <c r="N60" s="73">
        <f t="shared" si="7"/>
        <v>-7.2421046857969558E-3</v>
      </c>
      <c r="R60" s="1"/>
      <c r="S60" s="1"/>
    </row>
    <row r="61" spans="2:19" x14ac:dyDescent="0.25">
      <c r="B61" s="93" t="s">
        <v>17</v>
      </c>
      <c r="C61" s="94"/>
      <c r="D61" s="95"/>
      <c r="E61" s="40">
        <v>79976.011976379057</v>
      </c>
      <c r="F61" s="24">
        <v>1</v>
      </c>
      <c r="H61" s="68" t="s">
        <v>17</v>
      </c>
      <c r="I61" s="69"/>
      <c r="J61" s="70"/>
      <c r="K61" s="71">
        <v>79976.011976379057</v>
      </c>
      <c r="L61" s="71">
        <v>78809.301999999996</v>
      </c>
      <c r="M61" s="72">
        <f t="shared" ref="M61" si="8">+K61/L61-1</f>
        <v>1.480421659335418E-2</v>
      </c>
      <c r="N61" s="55">
        <f>SUM(N49:N60)</f>
        <v>1.4804216593353972E-2</v>
      </c>
    </row>
    <row r="62" spans="2:19" x14ac:dyDescent="0.25">
      <c r="B62" s="37" t="s">
        <v>29</v>
      </c>
      <c r="C62" s="16"/>
      <c r="D62" s="16"/>
      <c r="E62" s="16"/>
      <c r="H62" s="37" t="s">
        <v>29</v>
      </c>
      <c r="I62" s="16"/>
      <c r="J62" s="16"/>
      <c r="K62" s="16"/>
      <c r="N62" s="5"/>
      <c r="O62" s="5"/>
      <c r="P62" s="5"/>
    </row>
    <row r="63" spans="2:19" x14ac:dyDescent="0.25">
      <c r="B63" s="36" t="s">
        <v>30</v>
      </c>
      <c r="H63" s="36" t="s">
        <v>30</v>
      </c>
      <c r="N63" s="5"/>
      <c r="O63" s="5"/>
      <c r="P63" s="5"/>
    </row>
    <row r="64" spans="2:19" x14ac:dyDescent="0.25">
      <c r="O64" s="5"/>
      <c r="P64" s="5"/>
    </row>
    <row r="65" spans="3:16" x14ac:dyDescent="0.25">
      <c r="O65" s="5"/>
      <c r="P65" s="5"/>
    </row>
    <row r="66" spans="3:16" x14ac:dyDescent="0.25">
      <c r="O66" s="5"/>
      <c r="P66" s="5"/>
    </row>
    <row r="67" spans="3:16" x14ac:dyDescent="0.25">
      <c r="C67" s="45" t="s">
        <v>38</v>
      </c>
      <c r="D67" s="76">
        <v>29000.337784701413</v>
      </c>
      <c r="E67" s="5"/>
      <c r="F67" s="5"/>
      <c r="H67" s="38"/>
      <c r="J67" s="75" t="s">
        <v>70</v>
      </c>
      <c r="K67" s="77">
        <v>7.954233398407462E-2</v>
      </c>
      <c r="N67" s="5"/>
      <c r="O67" s="5"/>
      <c r="P67" s="5"/>
    </row>
    <row r="68" spans="3:16" x14ac:dyDescent="0.25">
      <c r="C68" s="75" t="s">
        <v>8</v>
      </c>
      <c r="D68" s="76">
        <v>9468.8199053740736</v>
      </c>
      <c r="E68" s="5"/>
      <c r="F68" s="5"/>
      <c r="H68" s="38"/>
      <c r="J68" s="45" t="s">
        <v>39</v>
      </c>
      <c r="K68" s="77">
        <v>4.9212741269847093E-2</v>
      </c>
      <c r="N68" s="74"/>
      <c r="O68" s="5"/>
      <c r="P68" s="5"/>
    </row>
    <row r="69" spans="3:16" x14ac:dyDescent="0.25">
      <c r="C69" s="75" t="s">
        <v>11</v>
      </c>
      <c r="D69" s="76">
        <v>6792.1402442995732</v>
      </c>
      <c r="E69" s="5"/>
      <c r="F69" s="5"/>
      <c r="H69" s="38"/>
      <c r="J69" s="45" t="s">
        <v>3</v>
      </c>
      <c r="K69" s="77">
        <v>4.4791836586655087E-2</v>
      </c>
      <c r="N69" s="5"/>
    </row>
    <row r="70" spans="3:16" x14ac:dyDescent="0.25">
      <c r="C70" s="75" t="s">
        <v>10</v>
      </c>
      <c r="D70" s="76">
        <v>5864.0182333360817</v>
      </c>
      <c r="E70" s="5"/>
      <c r="F70" s="5"/>
      <c r="H70" s="38"/>
      <c r="J70" s="45" t="s">
        <v>16</v>
      </c>
      <c r="K70" s="77">
        <v>4.1783588570304842E-2</v>
      </c>
      <c r="N70" s="5"/>
    </row>
    <row r="71" spans="3:16" x14ac:dyDescent="0.25">
      <c r="C71" s="75" t="s">
        <v>3</v>
      </c>
      <c r="D71" s="76">
        <v>4736.0769181697515</v>
      </c>
      <c r="E71" s="5"/>
      <c r="F71" s="5"/>
      <c r="H71" s="38"/>
      <c r="J71" s="78" t="s">
        <v>13</v>
      </c>
      <c r="K71" s="77">
        <v>3.918930621074046E-2</v>
      </c>
      <c r="N71" s="5"/>
    </row>
    <row r="72" spans="3:16" x14ac:dyDescent="0.25">
      <c r="C72" s="45" t="s">
        <v>39</v>
      </c>
      <c r="D72" s="76">
        <v>3855.4182532408372</v>
      </c>
      <c r="E72" s="5"/>
      <c r="F72" s="5"/>
      <c r="H72" s="38"/>
      <c r="J72" s="78" t="s">
        <v>15</v>
      </c>
      <c r="K72" s="77">
        <v>3.0556218145333158E-2</v>
      </c>
      <c r="N72" s="15"/>
    </row>
    <row r="73" spans="3:16" x14ac:dyDescent="0.25">
      <c r="C73" s="75" t="s">
        <v>15</v>
      </c>
      <c r="D73" s="76">
        <v>3116.355628641671</v>
      </c>
      <c r="E73" s="5"/>
      <c r="F73" s="5"/>
      <c r="H73" s="38"/>
      <c r="J73" s="78" t="s">
        <v>6</v>
      </c>
      <c r="K73" s="77">
        <v>2.7877351864064481E-2</v>
      </c>
      <c r="N73" s="15"/>
    </row>
    <row r="74" spans="3:16" x14ac:dyDescent="0.25">
      <c r="C74" s="75" t="s">
        <v>70</v>
      </c>
      <c r="D74" s="76">
        <v>2298.2463111573684</v>
      </c>
      <c r="E74" s="5"/>
      <c r="F74" s="5"/>
      <c r="H74" s="38"/>
      <c r="J74" s="45" t="s">
        <v>11</v>
      </c>
      <c r="K74" s="77">
        <v>2.5657711972747022E-2</v>
      </c>
      <c r="N74" s="5"/>
    </row>
    <row r="75" spans="3:16" x14ac:dyDescent="0.25">
      <c r="C75" s="45" t="s">
        <v>40</v>
      </c>
      <c r="D75" s="76">
        <f>SUM(D78:D81)</f>
        <v>14844.598697458274</v>
      </c>
      <c r="E75" s="5"/>
      <c r="F75" s="5"/>
      <c r="H75" s="38"/>
      <c r="J75" s="45" t="s">
        <v>8</v>
      </c>
      <c r="K75" s="77">
        <v>2.5238953256927932E-2</v>
      </c>
      <c r="N75" s="5"/>
    </row>
    <row r="76" spans="3:16" x14ac:dyDescent="0.25">
      <c r="C76" s="45"/>
      <c r="D76" s="45"/>
      <c r="E76" s="5"/>
      <c r="F76" s="5"/>
      <c r="H76" s="38"/>
      <c r="J76" s="45" t="s">
        <v>10</v>
      </c>
      <c r="K76" s="77">
        <v>2.1321275138651563E-2</v>
      </c>
      <c r="N76" s="5"/>
    </row>
    <row r="77" spans="3:16" x14ac:dyDescent="0.25">
      <c r="C77" s="45"/>
      <c r="D77" s="45"/>
      <c r="E77" s="5"/>
      <c r="F77" s="5"/>
      <c r="H77" s="38"/>
      <c r="J77" s="78" t="s">
        <v>9</v>
      </c>
      <c r="K77" s="77">
        <v>2.1185755968410103E-2</v>
      </c>
      <c r="N77" s="15"/>
    </row>
    <row r="78" spans="3:16" x14ac:dyDescent="0.25">
      <c r="C78" s="75" t="s">
        <v>13</v>
      </c>
      <c r="D78" s="76">
        <v>2005.8733353378514</v>
      </c>
      <c r="E78" s="5"/>
      <c r="F78" s="5"/>
      <c r="H78" s="38"/>
      <c r="J78" s="45" t="s">
        <v>38</v>
      </c>
      <c r="K78" s="77">
        <v>-1.9300788385010703E-2</v>
      </c>
      <c r="N78" s="15"/>
    </row>
    <row r="79" spans="3:16" x14ac:dyDescent="0.25">
      <c r="C79" s="75" t="s">
        <v>9</v>
      </c>
      <c r="D79" s="76">
        <v>1125.507029240875</v>
      </c>
      <c r="E79" s="5"/>
      <c r="F79" s="5"/>
    </row>
    <row r="80" spans="3:16" x14ac:dyDescent="0.25">
      <c r="C80" s="75" t="s">
        <v>6</v>
      </c>
      <c r="D80" s="76">
        <v>183.06906787639736</v>
      </c>
      <c r="E80" s="5"/>
    </row>
    <row r="81" spans="2:15" x14ac:dyDescent="0.25">
      <c r="C81" s="75" t="s">
        <v>16</v>
      </c>
      <c r="D81" s="76">
        <v>11530.149265003151</v>
      </c>
    </row>
    <row r="84" spans="2:15" x14ac:dyDescent="0.25">
      <c r="B84" s="4" t="s">
        <v>47</v>
      </c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</row>
    <row r="86" spans="2:15" x14ac:dyDescent="0.25">
      <c r="E86" s="84" t="s">
        <v>71</v>
      </c>
      <c r="F86" s="84"/>
      <c r="G86" s="84"/>
      <c r="J86" s="84" t="s">
        <v>71</v>
      </c>
      <c r="K86" s="84"/>
      <c r="L86" s="84"/>
      <c r="M86" s="84"/>
    </row>
    <row r="87" spans="2:15" x14ac:dyDescent="0.25">
      <c r="E87" s="85" t="s">
        <v>43</v>
      </c>
      <c r="F87" s="85"/>
      <c r="G87" s="85"/>
      <c r="J87" s="85" t="s">
        <v>42</v>
      </c>
      <c r="K87" s="85"/>
      <c r="L87" s="85"/>
      <c r="M87" s="85"/>
    </row>
    <row r="88" spans="2:15" x14ac:dyDescent="0.25">
      <c r="E88" s="39" t="s">
        <v>2</v>
      </c>
      <c r="F88" s="39" t="s">
        <v>34</v>
      </c>
      <c r="G88" s="39" t="s">
        <v>1</v>
      </c>
      <c r="J88" s="39" t="s">
        <v>2</v>
      </c>
      <c r="K88" s="39" t="s">
        <v>35</v>
      </c>
      <c r="L88" s="39" t="s">
        <v>36</v>
      </c>
      <c r="M88" s="39" t="s">
        <v>37</v>
      </c>
    </row>
    <row r="89" spans="2:15" x14ac:dyDescent="0.25">
      <c r="E89" s="41" t="s">
        <v>53</v>
      </c>
      <c r="F89" s="22">
        <f>+Arequipa!O19/1000</f>
        <v>30867.335653677434</v>
      </c>
      <c r="G89" s="67">
        <f t="shared" ref="G89:G95" si="9">+F89/F$95</f>
        <v>0.38595742511884834</v>
      </c>
      <c r="J89" s="41" t="s">
        <v>53</v>
      </c>
      <c r="K89" s="22">
        <f t="shared" ref="K89:K94" si="10">+F89</f>
        <v>30867.335653677434</v>
      </c>
      <c r="L89" s="22">
        <f>+Arequipa!O18/1000</f>
        <v>29844.731</v>
      </c>
      <c r="M89" s="67">
        <f t="shared" ref="M89:M94" si="11">+K89/L89-1</f>
        <v>3.4264160520576681E-2</v>
      </c>
    </row>
    <row r="90" spans="2:15" x14ac:dyDescent="0.25">
      <c r="E90" s="41" t="s">
        <v>54</v>
      </c>
      <c r="F90" s="22">
        <f>+Cusco!O19/1000</f>
        <v>21931.547902421116</v>
      </c>
      <c r="G90" s="67">
        <f t="shared" si="9"/>
        <v>0.27422657569995629</v>
      </c>
      <c r="J90" s="41" t="s">
        <v>54</v>
      </c>
      <c r="K90" s="22">
        <f t="shared" si="10"/>
        <v>21931.547902421116</v>
      </c>
      <c r="L90" s="22">
        <f>+Cusco!O18/1000</f>
        <v>22070.335999999999</v>
      </c>
      <c r="M90" s="67">
        <f t="shared" si="11"/>
        <v>-6.2884451590987656E-3</v>
      </c>
    </row>
    <row r="91" spans="2:15" x14ac:dyDescent="0.25">
      <c r="E91" s="41" t="s">
        <v>57</v>
      </c>
      <c r="F91" s="22">
        <f>+Puno!O19/1000</f>
        <v>9404.8182151686269</v>
      </c>
      <c r="G91" s="67">
        <f t="shared" si="9"/>
        <v>0.11759548873162549</v>
      </c>
      <c r="J91" s="41" t="s">
        <v>57</v>
      </c>
      <c r="K91" s="22">
        <f t="shared" si="10"/>
        <v>9404.8182151686269</v>
      </c>
      <c r="L91" s="22">
        <f>+Puno!O18/1000</f>
        <v>9087.9030000000002</v>
      </c>
      <c r="M91" s="67">
        <f t="shared" si="11"/>
        <v>3.4872204860530109E-2</v>
      </c>
    </row>
    <row r="92" spans="2:15" x14ac:dyDescent="0.25">
      <c r="E92" s="41" t="s">
        <v>56</v>
      </c>
      <c r="F92" s="22">
        <f>+Moquegua!O19/1000</f>
        <v>8672.5543747813608</v>
      </c>
      <c r="G92" s="67">
        <f t="shared" si="9"/>
        <v>0.10843944528445359</v>
      </c>
      <c r="J92" s="41" t="s">
        <v>56</v>
      </c>
      <c r="K92" s="22">
        <f t="shared" si="10"/>
        <v>8672.5543747813608</v>
      </c>
      <c r="L92" s="22">
        <f>+Moquegua!O18/1000</f>
        <v>8534.7459999999992</v>
      </c>
      <c r="M92" s="67">
        <f t="shared" si="11"/>
        <v>1.614674587636955E-2</v>
      </c>
    </row>
    <row r="93" spans="2:15" x14ac:dyDescent="0.25">
      <c r="E93" s="41" t="s">
        <v>58</v>
      </c>
      <c r="F93" s="22">
        <f>+Tacna!O19/1000</f>
        <v>6549.7313402840045</v>
      </c>
      <c r="G93" s="67">
        <f t="shared" si="9"/>
        <v>8.1896198352806981E-2</v>
      </c>
      <c r="J93" s="41" t="s">
        <v>58</v>
      </c>
      <c r="K93" s="22">
        <f t="shared" si="10"/>
        <v>6549.7313402840045</v>
      </c>
      <c r="L93" s="22">
        <f>+Tacna!O18/1000</f>
        <v>6545.2060000000001</v>
      </c>
      <c r="M93" s="67">
        <f t="shared" si="11"/>
        <v>6.9139768618509123E-4</v>
      </c>
    </row>
    <row r="94" spans="2:15" x14ac:dyDescent="0.25">
      <c r="E94" s="41" t="s">
        <v>55</v>
      </c>
      <c r="F94" s="22">
        <f>+'Madre de Dios'!O19/1000</f>
        <v>2550.0244900464982</v>
      </c>
      <c r="G94" s="67">
        <f t="shared" si="9"/>
        <v>3.1884866812309287E-2</v>
      </c>
      <c r="J94" s="41" t="s">
        <v>55</v>
      </c>
      <c r="K94" s="22">
        <f t="shared" si="10"/>
        <v>2550.0244900464982</v>
      </c>
      <c r="L94" s="22">
        <f>+'Madre de Dios'!O18/1000</f>
        <v>2726.38</v>
      </c>
      <c r="M94" s="67">
        <f t="shared" si="11"/>
        <v>-6.468486049395239E-2</v>
      </c>
    </row>
    <row r="95" spans="2:15" x14ac:dyDescent="0.25">
      <c r="E95" s="44" t="s">
        <v>72</v>
      </c>
      <c r="F95" s="40">
        <f>SUM(F89:F94)</f>
        <v>79976.011976379043</v>
      </c>
      <c r="G95" s="24">
        <f t="shared" si="9"/>
        <v>1</v>
      </c>
      <c r="J95" s="44" t="s">
        <v>41</v>
      </c>
      <c r="K95" s="40">
        <f>SUM(K89:K94)</f>
        <v>79976.011976379043</v>
      </c>
      <c r="L95" s="40">
        <f>SUM(L89:L94)</f>
        <v>78809.301999999996</v>
      </c>
      <c r="M95" s="24">
        <f t="shared" ref="M95" si="12">+K95/L95-1</f>
        <v>1.4804216593353958E-2</v>
      </c>
    </row>
    <row r="96" spans="2:15" x14ac:dyDescent="0.25">
      <c r="E96" s="37" t="s">
        <v>29</v>
      </c>
      <c r="J96" s="37" t="s">
        <v>29</v>
      </c>
    </row>
    <row r="97" spans="3:13" x14ac:dyDescent="0.25">
      <c r="E97" s="36" t="s">
        <v>30</v>
      </c>
      <c r="J97" s="36" t="s">
        <v>30</v>
      </c>
    </row>
    <row r="99" spans="3:13" x14ac:dyDescent="0.25">
      <c r="C99" s="45"/>
      <c r="D99" s="45"/>
      <c r="E99" s="45"/>
      <c r="F99" s="45"/>
      <c r="G99" s="45"/>
      <c r="H99" s="45"/>
      <c r="I99" s="45"/>
    </row>
    <row r="100" spans="3:13" x14ac:dyDescent="0.25">
      <c r="C100" s="45"/>
      <c r="D100" s="45"/>
      <c r="E100" s="45"/>
      <c r="F100" s="45"/>
      <c r="G100" s="45"/>
      <c r="H100" s="45"/>
      <c r="I100" s="46"/>
      <c r="J100" s="5"/>
      <c r="K100" s="45"/>
      <c r="L100" s="45"/>
      <c r="M100" s="5"/>
    </row>
    <row r="101" spans="3:13" x14ac:dyDescent="0.25">
      <c r="C101" s="45"/>
      <c r="D101" s="45"/>
      <c r="E101" s="45"/>
      <c r="F101" s="45"/>
      <c r="G101" s="45"/>
      <c r="H101" s="45"/>
      <c r="I101" s="46"/>
      <c r="J101" s="5"/>
      <c r="K101" s="45"/>
      <c r="L101" s="45"/>
      <c r="M101" s="5"/>
    </row>
    <row r="102" spans="3:13" x14ac:dyDescent="0.25">
      <c r="C102" s="5"/>
      <c r="D102" s="5"/>
      <c r="E102" s="5"/>
      <c r="F102" s="5"/>
      <c r="G102" s="5"/>
      <c r="H102" s="45"/>
      <c r="I102" s="46"/>
      <c r="J102" s="5"/>
      <c r="K102" s="45" t="s">
        <v>57</v>
      </c>
      <c r="L102" s="47">
        <v>3.4872204860530109E-2</v>
      </c>
      <c r="M102" s="5"/>
    </row>
    <row r="103" spans="3:13" x14ac:dyDescent="0.25">
      <c r="C103" s="5"/>
      <c r="D103" s="5"/>
      <c r="E103" s="5"/>
      <c r="F103" s="5"/>
      <c r="G103" s="5"/>
      <c r="H103" s="45"/>
      <c r="I103" s="46"/>
      <c r="J103" s="5"/>
      <c r="K103" s="45" t="s">
        <v>53</v>
      </c>
      <c r="L103" s="47">
        <v>3.4264160520576681E-2</v>
      </c>
      <c r="M103" s="5"/>
    </row>
    <row r="104" spans="3:13" x14ac:dyDescent="0.25">
      <c r="C104" s="5"/>
      <c r="D104" s="5"/>
      <c r="E104" s="5"/>
      <c r="F104" s="5"/>
      <c r="G104" s="5"/>
      <c r="H104" s="45"/>
      <c r="I104" s="46"/>
      <c r="J104" s="5"/>
      <c r="K104" s="45" t="s">
        <v>56</v>
      </c>
      <c r="L104" s="47">
        <v>1.614674587636955E-2</v>
      </c>
      <c r="M104" s="5"/>
    </row>
    <row r="105" spans="3:13" x14ac:dyDescent="0.25">
      <c r="C105" s="5"/>
      <c r="D105" s="5" t="s">
        <v>53</v>
      </c>
      <c r="E105" s="55">
        <v>0.38595742511884834</v>
      </c>
      <c r="F105" s="5"/>
      <c r="G105" s="5"/>
      <c r="H105" s="45"/>
      <c r="I105" s="46"/>
      <c r="J105" s="5"/>
      <c r="K105" s="45" t="s">
        <v>58</v>
      </c>
      <c r="L105" s="47">
        <v>6.9139768618509123E-4</v>
      </c>
      <c r="M105" s="5"/>
    </row>
    <row r="106" spans="3:13" x14ac:dyDescent="0.25">
      <c r="C106" s="5"/>
      <c r="D106" s="5" t="s">
        <v>54</v>
      </c>
      <c r="E106" s="55">
        <v>0.27422657569995629</v>
      </c>
      <c r="F106" s="5"/>
      <c r="G106" s="5"/>
      <c r="H106" s="45"/>
      <c r="I106" s="46"/>
      <c r="J106" s="5"/>
      <c r="K106" s="45" t="s">
        <v>54</v>
      </c>
      <c r="L106" s="47">
        <v>-6.2884451590987656E-3</v>
      </c>
      <c r="M106" s="5"/>
    </row>
    <row r="107" spans="3:13" x14ac:dyDescent="0.25">
      <c r="C107" s="5"/>
      <c r="D107" s="5" t="s">
        <v>57</v>
      </c>
      <c r="E107" s="55">
        <v>0.11759548873162549</v>
      </c>
      <c r="F107" s="5"/>
      <c r="G107" s="5"/>
      <c r="H107" s="45"/>
      <c r="I107" s="46"/>
      <c r="J107" s="5"/>
      <c r="K107" s="45" t="s">
        <v>55</v>
      </c>
      <c r="L107" s="47">
        <v>-6.468486049395239E-2</v>
      </c>
      <c r="M107" s="5"/>
    </row>
    <row r="108" spans="3:13" x14ac:dyDescent="0.25">
      <c r="C108" s="5"/>
      <c r="D108" s="5" t="s">
        <v>56</v>
      </c>
      <c r="E108" s="55">
        <v>0.10843944528445359</v>
      </c>
      <c r="F108" s="5"/>
      <c r="G108" s="5"/>
      <c r="H108" s="45"/>
      <c r="I108" s="46"/>
      <c r="J108" s="5"/>
      <c r="K108" s="45"/>
      <c r="L108" s="47"/>
      <c r="M108" s="5"/>
    </row>
    <row r="109" spans="3:13" x14ac:dyDescent="0.25">
      <c r="C109" s="5"/>
      <c r="D109" s="5" t="s">
        <v>58</v>
      </c>
      <c r="E109" s="55">
        <v>8.1896198352806981E-2</v>
      </c>
      <c r="F109" s="5"/>
      <c r="G109" s="5"/>
      <c r="H109" s="45"/>
      <c r="I109" s="46"/>
      <c r="J109" s="5"/>
      <c r="K109" s="45"/>
      <c r="L109" s="47"/>
      <c r="M109" s="5"/>
    </row>
    <row r="110" spans="3:13" x14ac:dyDescent="0.25">
      <c r="C110" s="5"/>
      <c r="D110" s="5" t="s">
        <v>55</v>
      </c>
      <c r="E110" s="55">
        <v>3.1884866812309287E-2</v>
      </c>
      <c r="F110" s="5"/>
      <c r="G110" s="5"/>
      <c r="H110" s="45"/>
      <c r="I110" s="46"/>
      <c r="J110" s="5"/>
      <c r="K110" s="5"/>
      <c r="L110" s="5"/>
      <c r="M110" s="5"/>
    </row>
    <row r="111" spans="3:13" x14ac:dyDescent="0.25">
      <c r="C111" s="5"/>
      <c r="D111" s="5"/>
      <c r="E111" s="55"/>
      <c r="F111" s="5"/>
      <c r="G111" s="5"/>
      <c r="H111" s="45"/>
      <c r="I111" s="46"/>
      <c r="J111" s="5"/>
      <c r="K111" s="5"/>
      <c r="L111" s="5"/>
      <c r="M111" s="5"/>
    </row>
    <row r="112" spans="3:13" x14ac:dyDescent="0.25">
      <c r="C112" s="5"/>
      <c r="D112" s="5"/>
      <c r="E112" s="55"/>
      <c r="F112" s="5"/>
      <c r="G112" s="5"/>
      <c r="H112" s="45"/>
      <c r="I112" s="45"/>
      <c r="J112" s="5"/>
      <c r="K112" s="5"/>
      <c r="L112" s="5"/>
      <c r="M112" s="5"/>
    </row>
    <row r="113" spans="3:13" x14ac:dyDescent="0.25">
      <c r="C113" s="5"/>
      <c r="D113" s="5"/>
      <c r="E113" s="5"/>
      <c r="F113" s="5"/>
      <c r="G113" s="5"/>
      <c r="H113" s="45"/>
      <c r="I113" s="45"/>
      <c r="J113" s="45"/>
      <c r="K113" s="45"/>
      <c r="L113" s="45"/>
      <c r="M113" s="45"/>
    </row>
    <row r="114" spans="3:13" x14ac:dyDescent="0.25">
      <c r="C114" s="5"/>
      <c r="D114" s="5"/>
      <c r="E114" s="5"/>
      <c r="F114" s="5"/>
      <c r="G114" s="5"/>
      <c r="H114" s="45"/>
      <c r="I114" s="45"/>
      <c r="J114" s="45"/>
      <c r="K114" s="45"/>
      <c r="L114" s="45"/>
      <c r="M114" s="45"/>
    </row>
    <row r="115" spans="3:13" x14ac:dyDescent="0.25">
      <c r="C115" s="5"/>
      <c r="D115" s="5"/>
      <c r="E115" s="5"/>
      <c r="F115" s="5"/>
      <c r="G115" s="5"/>
      <c r="H115" s="45"/>
      <c r="I115" s="45"/>
    </row>
    <row r="116" spans="3:13" x14ac:dyDescent="0.25">
      <c r="C116" s="45"/>
      <c r="D116" s="45"/>
      <c r="E116" s="45"/>
      <c r="F116" s="45"/>
      <c r="G116" s="45"/>
      <c r="H116" s="45"/>
      <c r="I116" s="45"/>
    </row>
    <row r="117" spans="3:13" x14ac:dyDescent="0.25">
      <c r="C117" s="45"/>
      <c r="D117" s="45"/>
      <c r="E117" s="45"/>
      <c r="F117" s="45"/>
      <c r="G117" s="45"/>
      <c r="H117" s="45"/>
      <c r="I117" s="45"/>
    </row>
  </sheetData>
  <sortState ref="K102:L107">
    <sortCondition descending="1" ref="L102:L107"/>
  </sortState>
  <mergeCells count="15">
    <mergeCell ref="E86:G86"/>
    <mergeCell ref="E87:G87"/>
    <mergeCell ref="B1:O2"/>
    <mergeCell ref="B6:O6"/>
    <mergeCell ref="B7:O7"/>
    <mergeCell ref="B23:O23"/>
    <mergeCell ref="B28:E28"/>
    <mergeCell ref="B29:E29"/>
    <mergeCell ref="J86:M86"/>
    <mergeCell ref="J87:M87"/>
    <mergeCell ref="H47:M47"/>
    <mergeCell ref="H48:J48"/>
    <mergeCell ref="B61:D61"/>
    <mergeCell ref="B48:D48"/>
    <mergeCell ref="B47:F47"/>
  </mergeCells>
  <pageMargins left="0.7" right="0.7" top="0.75" bottom="0.75" header="0.3" footer="0.3"/>
  <pageSetup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P40"/>
  <sheetViews>
    <sheetView zoomScaleNormal="100" zoomScalePageLayoutView="40" workbookViewId="0">
      <selection activeCell="D4" sqref="D4"/>
    </sheetView>
  </sheetViews>
  <sheetFormatPr baseColWidth="10" defaultColWidth="0" defaultRowHeight="15" x14ac:dyDescent="0.25"/>
  <cols>
    <col min="1" max="16" width="11.7109375" style="1" customWidth="1"/>
    <col min="17" max="16384" width="11.42578125" style="1" hidden="1"/>
  </cols>
  <sheetData>
    <row r="1" spans="2:16" x14ac:dyDescent="0.25">
      <c r="B1" s="100" t="s">
        <v>77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</row>
    <row r="2" spans="2:16" x14ac:dyDescent="0.25"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</row>
    <row r="3" spans="2:16" x14ac:dyDescent="0.25">
      <c r="B3" s="7"/>
      <c r="C3" s="8"/>
      <c r="D3" s="8"/>
      <c r="E3" s="8"/>
      <c r="F3" s="8"/>
      <c r="G3" s="7"/>
      <c r="H3" s="9"/>
      <c r="I3" s="9"/>
      <c r="J3" s="9"/>
      <c r="K3" s="9"/>
      <c r="L3" s="7"/>
      <c r="M3" s="10"/>
      <c r="N3" s="10"/>
      <c r="O3" s="10"/>
    </row>
    <row r="4" spans="2:16" x14ac:dyDescent="0.25">
      <c r="B4" s="29"/>
      <c r="C4" s="30"/>
      <c r="D4" s="30"/>
      <c r="E4" s="30"/>
      <c r="F4" s="30"/>
      <c r="G4" s="29"/>
      <c r="H4" s="31"/>
      <c r="I4" s="31"/>
      <c r="J4" s="31"/>
      <c r="K4" s="31"/>
      <c r="L4" s="29"/>
      <c r="M4" s="32"/>
      <c r="N4" s="32"/>
      <c r="O4" s="32"/>
    </row>
    <row r="5" spans="2:16" x14ac:dyDescent="0.2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2:16" x14ac:dyDescent="0.25">
      <c r="B6" s="86" t="s">
        <v>60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</row>
    <row r="7" spans="2:16" x14ac:dyDescent="0.25">
      <c r="B7" s="87" t="s">
        <v>22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</row>
    <row r="8" spans="2:16" ht="45" x14ac:dyDescent="0.25">
      <c r="B8" s="20" t="s">
        <v>4</v>
      </c>
      <c r="C8" s="21" t="s">
        <v>5</v>
      </c>
      <c r="D8" s="21" t="s">
        <v>6</v>
      </c>
      <c r="E8" s="21" t="s">
        <v>7</v>
      </c>
      <c r="F8" s="21" t="s">
        <v>8</v>
      </c>
      <c r="G8" s="21" t="s">
        <v>9</v>
      </c>
      <c r="H8" s="21" t="s">
        <v>10</v>
      </c>
      <c r="I8" s="21" t="s">
        <v>11</v>
      </c>
      <c r="J8" s="21" t="s">
        <v>12</v>
      </c>
      <c r="K8" s="21" t="s">
        <v>13</v>
      </c>
      <c r="L8" s="21" t="s">
        <v>14</v>
      </c>
      <c r="M8" s="21" t="s">
        <v>15</v>
      </c>
      <c r="N8" s="21" t="s">
        <v>16</v>
      </c>
      <c r="O8" s="21" t="s">
        <v>17</v>
      </c>
    </row>
    <row r="9" spans="2:16" x14ac:dyDescent="0.25">
      <c r="B9" s="17">
        <v>2007</v>
      </c>
      <c r="C9" s="19">
        <v>1296368</v>
      </c>
      <c r="D9" s="19">
        <v>176124</v>
      </c>
      <c r="E9" s="19">
        <v>4528459</v>
      </c>
      <c r="F9" s="19">
        <v>3302350</v>
      </c>
      <c r="G9" s="19">
        <v>214862</v>
      </c>
      <c r="H9" s="19">
        <v>805138</v>
      </c>
      <c r="I9" s="19">
        <v>1720214</v>
      </c>
      <c r="J9" s="19">
        <v>909346</v>
      </c>
      <c r="K9" s="19">
        <v>342174</v>
      </c>
      <c r="L9" s="19">
        <v>377856</v>
      </c>
      <c r="M9" s="19">
        <v>436696</v>
      </c>
      <c r="N9" s="19">
        <v>2882244</v>
      </c>
      <c r="O9" s="19">
        <v>16991831</v>
      </c>
    </row>
    <row r="10" spans="2:16" x14ac:dyDescent="0.25">
      <c r="B10" s="17">
        <v>2008</v>
      </c>
      <c r="C10" s="19">
        <v>1430241</v>
      </c>
      <c r="D10" s="19">
        <v>162970</v>
      </c>
      <c r="E10" s="19">
        <v>5586573</v>
      </c>
      <c r="F10" s="19">
        <v>3368732</v>
      </c>
      <c r="G10" s="19">
        <v>213665</v>
      </c>
      <c r="H10" s="19">
        <v>888503</v>
      </c>
      <c r="I10" s="19">
        <v>1905124</v>
      </c>
      <c r="J10" s="19">
        <v>959665</v>
      </c>
      <c r="K10" s="19">
        <v>377466</v>
      </c>
      <c r="L10" s="19">
        <v>444601</v>
      </c>
      <c r="M10" s="19">
        <v>457551</v>
      </c>
      <c r="N10" s="19">
        <v>3090716</v>
      </c>
      <c r="O10" s="19">
        <v>18885807</v>
      </c>
      <c r="P10" s="34"/>
    </row>
    <row r="11" spans="2:16" x14ac:dyDescent="0.25">
      <c r="B11" s="17">
        <v>2009</v>
      </c>
      <c r="C11" s="19">
        <v>1386861</v>
      </c>
      <c r="D11" s="19">
        <v>145378</v>
      </c>
      <c r="E11" s="19">
        <v>5416778</v>
      </c>
      <c r="F11" s="19">
        <v>3298276</v>
      </c>
      <c r="G11" s="19">
        <v>201865</v>
      </c>
      <c r="H11" s="19">
        <v>1085785</v>
      </c>
      <c r="I11" s="19">
        <v>1871530</v>
      </c>
      <c r="J11" s="19">
        <v>930825</v>
      </c>
      <c r="K11" s="19">
        <v>383655</v>
      </c>
      <c r="L11" s="19">
        <v>492917</v>
      </c>
      <c r="M11" s="19">
        <v>561776</v>
      </c>
      <c r="N11" s="19">
        <v>3256833</v>
      </c>
      <c r="O11" s="19">
        <v>19032479</v>
      </c>
      <c r="P11" s="34"/>
    </row>
    <row r="12" spans="2:16" x14ac:dyDescent="0.25">
      <c r="B12" s="17">
        <v>2010</v>
      </c>
      <c r="C12" s="19">
        <v>1374603</v>
      </c>
      <c r="D12" s="19">
        <v>29067</v>
      </c>
      <c r="E12" s="19">
        <v>5755318</v>
      </c>
      <c r="F12" s="19">
        <v>3393015</v>
      </c>
      <c r="G12" s="19">
        <v>219990</v>
      </c>
      <c r="H12" s="19">
        <v>1266019</v>
      </c>
      <c r="I12" s="19">
        <v>2074944</v>
      </c>
      <c r="J12" s="19">
        <v>1062680</v>
      </c>
      <c r="K12" s="19">
        <v>411648</v>
      </c>
      <c r="L12" s="19">
        <v>541445</v>
      </c>
      <c r="M12" s="19">
        <v>633644</v>
      </c>
      <c r="N12" s="19">
        <v>3396360</v>
      </c>
      <c r="O12" s="19">
        <v>20158733</v>
      </c>
      <c r="P12" s="34"/>
    </row>
    <row r="13" spans="2:16" x14ac:dyDescent="0.25">
      <c r="B13" s="17">
        <v>2011</v>
      </c>
      <c r="C13" s="19">
        <v>1415362</v>
      </c>
      <c r="D13" s="19">
        <v>81043</v>
      </c>
      <c r="E13" s="19">
        <v>5767704</v>
      </c>
      <c r="F13" s="19">
        <v>3579195</v>
      </c>
      <c r="G13" s="19">
        <v>246560</v>
      </c>
      <c r="H13" s="19">
        <v>1310584</v>
      </c>
      <c r="I13" s="19">
        <v>2217416</v>
      </c>
      <c r="J13" s="19">
        <v>1164766</v>
      </c>
      <c r="K13" s="19">
        <v>454026</v>
      </c>
      <c r="L13" s="19">
        <v>594808</v>
      </c>
      <c r="M13" s="19">
        <v>650054</v>
      </c>
      <c r="N13" s="19">
        <v>3557295</v>
      </c>
      <c r="O13" s="19">
        <v>21038813</v>
      </c>
      <c r="P13" s="34"/>
    </row>
    <row r="14" spans="2:16" x14ac:dyDescent="0.25">
      <c r="B14" s="17">
        <v>2012</v>
      </c>
      <c r="C14" s="19">
        <v>1528671</v>
      </c>
      <c r="D14" s="19">
        <v>81206</v>
      </c>
      <c r="E14" s="19">
        <v>5572085</v>
      </c>
      <c r="F14" s="19">
        <v>3465927</v>
      </c>
      <c r="G14" s="19">
        <v>267218</v>
      </c>
      <c r="H14" s="19">
        <v>1765064</v>
      </c>
      <c r="I14" s="19">
        <v>2467068</v>
      </c>
      <c r="J14" s="19">
        <v>1195565</v>
      </c>
      <c r="K14" s="19">
        <v>499722</v>
      </c>
      <c r="L14" s="19">
        <v>685598</v>
      </c>
      <c r="M14" s="19">
        <v>714386</v>
      </c>
      <c r="N14" s="19">
        <v>3791032</v>
      </c>
      <c r="O14" s="19">
        <v>22033542</v>
      </c>
      <c r="P14" s="34"/>
    </row>
    <row r="15" spans="2:16" x14ac:dyDescent="0.25">
      <c r="B15" s="17">
        <v>2013</v>
      </c>
      <c r="C15" s="19">
        <v>1539470</v>
      </c>
      <c r="D15" s="19">
        <v>40180</v>
      </c>
      <c r="E15" s="19">
        <v>5449447</v>
      </c>
      <c r="F15" s="19">
        <v>3456963</v>
      </c>
      <c r="G15" s="19">
        <v>287609</v>
      </c>
      <c r="H15" s="19">
        <v>2041958</v>
      </c>
      <c r="I15" s="19">
        <v>2553770</v>
      </c>
      <c r="J15" s="19">
        <v>1255836</v>
      </c>
      <c r="K15" s="19">
        <v>525403</v>
      </c>
      <c r="L15" s="19">
        <v>748755</v>
      </c>
      <c r="M15" s="19">
        <v>751745</v>
      </c>
      <c r="N15" s="19">
        <v>3977967</v>
      </c>
      <c r="O15" s="19">
        <v>22629103</v>
      </c>
      <c r="P15" s="34"/>
    </row>
    <row r="16" spans="2:16" x14ac:dyDescent="0.25">
      <c r="B16" s="17">
        <v>2014</v>
      </c>
      <c r="C16" s="19">
        <v>1598489</v>
      </c>
      <c r="D16" s="19">
        <v>57038</v>
      </c>
      <c r="E16" s="19">
        <v>4716249</v>
      </c>
      <c r="F16" s="19">
        <v>3625690</v>
      </c>
      <c r="G16" s="19">
        <v>260190</v>
      </c>
      <c r="H16" s="19">
        <v>2240321</v>
      </c>
      <c r="I16" s="19">
        <v>2663490</v>
      </c>
      <c r="J16" s="19">
        <v>1281082</v>
      </c>
      <c r="K16" s="19">
        <v>558182</v>
      </c>
      <c r="L16" s="19">
        <v>819596</v>
      </c>
      <c r="M16" s="19">
        <v>798771</v>
      </c>
      <c r="N16" s="19">
        <v>4155359</v>
      </c>
      <c r="O16" s="19">
        <v>22774457</v>
      </c>
      <c r="P16" s="34"/>
    </row>
    <row r="17" spans="2:16" x14ac:dyDescent="0.25">
      <c r="B17" s="17">
        <v>2015</v>
      </c>
      <c r="C17" s="19">
        <v>1551462</v>
      </c>
      <c r="D17" s="19">
        <v>53543</v>
      </c>
      <c r="E17" s="19">
        <v>5654956</v>
      </c>
      <c r="F17" s="19">
        <v>3406490</v>
      </c>
      <c r="G17" s="19">
        <v>261664</v>
      </c>
      <c r="H17" s="19">
        <v>1977557</v>
      </c>
      <c r="I17" s="19">
        <v>2745828</v>
      </c>
      <c r="J17" s="19">
        <v>1331534</v>
      </c>
      <c r="K17" s="19">
        <v>572589</v>
      </c>
      <c r="L17" s="19">
        <v>899503</v>
      </c>
      <c r="M17" s="19">
        <v>822055</v>
      </c>
      <c r="N17" s="19">
        <v>4352138</v>
      </c>
      <c r="O17" s="19">
        <v>23629319</v>
      </c>
      <c r="P17" s="34"/>
    </row>
    <row r="18" spans="2:16" x14ac:dyDescent="0.25">
      <c r="B18" s="17">
        <v>2016</v>
      </c>
      <c r="C18" s="19">
        <v>1628507</v>
      </c>
      <c r="D18" s="19">
        <v>42036</v>
      </c>
      <c r="E18" s="19">
        <v>11220487</v>
      </c>
      <c r="F18" s="19">
        <v>3410325</v>
      </c>
      <c r="G18" s="19">
        <v>295314</v>
      </c>
      <c r="H18" s="19">
        <v>2098294</v>
      </c>
      <c r="I18" s="19">
        <v>2799097</v>
      </c>
      <c r="J18" s="19">
        <v>1396709</v>
      </c>
      <c r="K18" s="19">
        <v>588658</v>
      </c>
      <c r="L18" s="19">
        <v>966774</v>
      </c>
      <c r="M18" s="19">
        <v>866829</v>
      </c>
      <c r="N18" s="19">
        <v>4531701</v>
      </c>
      <c r="O18" s="19">
        <v>29844731</v>
      </c>
      <c r="P18" s="34"/>
    </row>
    <row r="19" spans="2:16" x14ac:dyDescent="0.25">
      <c r="B19" s="27" t="s">
        <v>23</v>
      </c>
      <c r="C19" s="28">
        <v>1675152.8226684122</v>
      </c>
      <c r="D19" s="28">
        <v>38857.0119383251</v>
      </c>
      <c r="E19" s="28">
        <v>11765203.566994</v>
      </c>
      <c r="F19" s="28">
        <v>3305367.7054979717</v>
      </c>
      <c r="G19" s="28">
        <v>322529.19451370899</v>
      </c>
      <c r="H19" s="28">
        <v>2163801.3411568231</v>
      </c>
      <c r="I19" s="28">
        <v>2879802.8222585437</v>
      </c>
      <c r="J19" s="28">
        <v>1442694.6656752673</v>
      </c>
      <c r="K19" s="28">
        <v>610730.01429262443</v>
      </c>
      <c r="L19" s="28">
        <v>1044663.3109993172</v>
      </c>
      <c r="M19" s="28">
        <v>898329.24725326477</v>
      </c>
      <c r="N19" s="28">
        <v>4720203.9504291732</v>
      </c>
      <c r="O19" s="28">
        <v>30867335.653677434</v>
      </c>
      <c r="P19" s="49">
        <f>+O19/1000</f>
        <v>30867.335653677434</v>
      </c>
    </row>
    <row r="20" spans="2:16" x14ac:dyDescent="0.25">
      <c r="B20" s="23" t="s">
        <v>20</v>
      </c>
      <c r="C20" s="24">
        <f>+C18/$O$18</f>
        <v>5.4565980172513531E-2</v>
      </c>
      <c r="D20" s="24">
        <f t="shared" ref="D20:N20" si="0">+D18/$O$18</f>
        <v>1.4084898268977529E-3</v>
      </c>
      <c r="E20" s="24">
        <f t="shared" si="0"/>
        <v>0.37596207518171298</v>
      </c>
      <c r="F20" s="24">
        <f t="shared" si="0"/>
        <v>0.11426891400026357</v>
      </c>
      <c r="G20" s="24">
        <f t="shared" si="0"/>
        <v>9.8950129589038677E-3</v>
      </c>
      <c r="H20" s="24">
        <f t="shared" si="0"/>
        <v>7.0307016672390185E-2</v>
      </c>
      <c r="I20" s="24">
        <f t="shared" si="0"/>
        <v>9.378864899134122E-2</v>
      </c>
      <c r="J20" s="24">
        <f t="shared" si="0"/>
        <v>4.6799182073378381E-2</v>
      </c>
      <c r="K20" s="24">
        <f t="shared" si="0"/>
        <v>1.9724017616375902E-2</v>
      </c>
      <c r="L20" s="24">
        <f t="shared" si="0"/>
        <v>3.2393456654040538E-2</v>
      </c>
      <c r="M20" s="24">
        <f t="shared" si="0"/>
        <v>2.9044624325814832E-2</v>
      </c>
      <c r="N20" s="24">
        <f t="shared" si="0"/>
        <v>0.15184258152636726</v>
      </c>
      <c r="O20" s="24">
        <f t="shared" ref="O20:O21" si="1">SUM(C20:N20)</f>
        <v>1</v>
      </c>
    </row>
    <row r="21" spans="2:16" x14ac:dyDescent="0.25">
      <c r="B21" s="23" t="s">
        <v>21</v>
      </c>
      <c r="C21" s="24">
        <f>+C19/$O$19</f>
        <v>5.4269433600072962E-2</v>
      </c>
      <c r="D21" s="24">
        <f t="shared" ref="D21:N21" si="2">+D19/$O$19</f>
        <v>1.2588391941011534E-3</v>
      </c>
      <c r="E21" s="24">
        <f t="shared" si="2"/>
        <v>0.38115384168546895</v>
      </c>
      <c r="F21" s="24">
        <f t="shared" si="2"/>
        <v>0.10708302597228475</v>
      </c>
      <c r="G21" s="24">
        <f t="shared" si="2"/>
        <v>1.0448883510141373E-2</v>
      </c>
      <c r="H21" s="24">
        <f t="shared" si="2"/>
        <v>7.010003601976042E-2</v>
      </c>
      <c r="I21" s="24">
        <f t="shared" si="2"/>
        <v>9.3296125540898556E-2</v>
      </c>
      <c r="J21" s="24">
        <f t="shared" si="2"/>
        <v>4.6738555016924158E-2</v>
      </c>
      <c r="K21" s="24">
        <f t="shared" si="2"/>
        <v>1.9785640754512741E-2</v>
      </c>
      <c r="L21" s="24">
        <f t="shared" si="2"/>
        <v>3.3843650217178993E-2</v>
      </c>
      <c r="M21" s="24">
        <f t="shared" si="2"/>
        <v>2.910290856756342E-2</v>
      </c>
      <c r="N21" s="24">
        <f t="shared" si="2"/>
        <v>0.15291905992109245</v>
      </c>
      <c r="O21" s="24">
        <f t="shared" si="1"/>
        <v>0.99999999999999978</v>
      </c>
    </row>
    <row r="22" spans="2:16" x14ac:dyDescent="0.25">
      <c r="B22" s="25" t="s">
        <v>24</v>
      </c>
      <c r="C22" s="26">
        <f>+C19/C18-1</f>
        <v>2.8643304983283713E-2</v>
      </c>
      <c r="D22" s="26">
        <f t="shared" ref="D22:N22" si="3">+D19/D18-1</f>
        <v>-7.5625370198755815E-2</v>
      </c>
      <c r="E22" s="26">
        <f t="shared" si="3"/>
        <v>4.8546606488114152E-2</v>
      </c>
      <c r="F22" s="26">
        <f t="shared" si="3"/>
        <v>-3.0776332021736463E-2</v>
      </c>
      <c r="G22" s="26">
        <f t="shared" si="3"/>
        <v>9.2156804329320607E-2</v>
      </c>
      <c r="H22" s="26">
        <f t="shared" si="3"/>
        <v>3.1219333971704177E-2</v>
      </c>
      <c r="I22" s="26">
        <f t="shared" si="3"/>
        <v>2.8832806529585753E-2</v>
      </c>
      <c r="J22" s="26">
        <f t="shared" si="3"/>
        <v>3.2924299675356483E-2</v>
      </c>
      <c r="K22" s="26">
        <f t="shared" si="3"/>
        <v>3.749548004550074E-2</v>
      </c>
      <c r="L22" s="26">
        <f t="shared" si="3"/>
        <v>8.0566203682884696E-2</v>
      </c>
      <c r="M22" s="26">
        <f t="shared" si="3"/>
        <v>3.6339632445689718E-2</v>
      </c>
      <c r="N22" s="26">
        <f t="shared" si="3"/>
        <v>4.1596510985427493E-2</v>
      </c>
      <c r="O22" s="26">
        <f>+O19/O18-1</f>
        <v>3.4264160520576681E-2</v>
      </c>
    </row>
    <row r="23" spans="2:16" x14ac:dyDescent="0.25">
      <c r="B23" s="88" t="s">
        <v>19</v>
      </c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</row>
    <row r="24" spans="2:16" x14ac:dyDescent="0.25">
      <c r="B24" s="16" t="s">
        <v>18</v>
      </c>
    </row>
    <row r="25" spans="2:16" x14ac:dyDescent="0.25">
      <c r="B25" s="50" t="s">
        <v>50</v>
      </c>
      <c r="C25" s="51">
        <f>+C20*C22</f>
        <v>1.5629500117931171E-3</v>
      </c>
      <c r="D25" s="51">
        <f t="shared" ref="D25:N25" si="4">+D20*D22</f>
        <v>-1.0651756458032406E-4</v>
      </c>
      <c r="E25" s="51">
        <f t="shared" si="4"/>
        <v>1.8251682918301409E-2</v>
      </c>
      <c r="F25" s="51">
        <f t="shared" si="4"/>
        <v>-3.5167780370353617E-3</v>
      </c>
      <c r="G25" s="51">
        <f t="shared" si="4"/>
        <v>9.118927730897955E-4</v>
      </c>
      <c r="H25" s="51">
        <f t="shared" si="4"/>
        <v>2.1949382340495228E-3</v>
      </c>
      <c r="I25" s="51">
        <f t="shared" si="4"/>
        <v>2.7041899710385695E-3</v>
      </c>
      <c r="J25" s="51">
        <f t="shared" si="4"/>
        <v>1.5408302951454807E-3</v>
      </c>
      <c r="K25" s="51">
        <f t="shared" si="4"/>
        <v>7.3956150895192771E-4</v>
      </c>
      <c r="L25" s="51">
        <f t="shared" si="4"/>
        <v>2.6098178267821267E-3</v>
      </c>
      <c r="M25" s="51">
        <f t="shared" si="4"/>
        <v>1.0554709725232494E-3</v>
      </c>
      <c r="N25" s="51">
        <f t="shared" si="4"/>
        <v>6.3161216105172054E-3</v>
      </c>
      <c r="O25" s="51">
        <f>SUM(C25:N25)</f>
        <v>3.4264160520576716E-2</v>
      </c>
    </row>
    <row r="26" spans="2:16" x14ac:dyDescent="0.25">
      <c r="C26" s="52"/>
      <c r="D26" s="52"/>
      <c r="E26" s="52"/>
      <c r="F26" s="52"/>
      <c r="G26" s="52"/>
      <c r="H26" s="52"/>
      <c r="I26" s="52"/>
      <c r="J26" s="52"/>
      <c r="K26" s="52"/>
      <c r="L26" s="52"/>
    </row>
    <row r="28" spans="2:16" x14ac:dyDescent="0.25">
      <c r="B28" s="54" t="s">
        <v>49</v>
      </c>
      <c r="C28" s="54"/>
      <c r="D28" s="54" t="s">
        <v>48</v>
      </c>
      <c r="E28" s="57" t="s">
        <v>59</v>
      </c>
      <c r="F28" s="58" t="s">
        <v>51</v>
      </c>
      <c r="G28" s="56"/>
      <c r="H28" s="56"/>
    </row>
    <row r="29" spans="2:16" x14ac:dyDescent="0.25">
      <c r="B29" s="5" t="s">
        <v>7</v>
      </c>
      <c r="D29" s="55">
        <v>0.38115384168546895</v>
      </c>
      <c r="E29" s="55">
        <v>4.8546606488114152E-2</v>
      </c>
      <c r="F29" s="55">
        <v>1.8251682918301409E-2</v>
      </c>
      <c r="G29" s="5"/>
      <c r="I29" s="55"/>
      <c r="J29" s="55"/>
    </row>
    <row r="30" spans="2:16" x14ac:dyDescent="0.25">
      <c r="B30" s="5" t="s">
        <v>16</v>
      </c>
      <c r="D30" s="55">
        <v>0.15291905992109245</v>
      </c>
      <c r="E30" s="55">
        <v>4.1596510985427493E-2</v>
      </c>
      <c r="F30" s="55">
        <v>6.3161216105172054E-3</v>
      </c>
      <c r="G30" s="5"/>
      <c r="I30" s="55"/>
      <c r="J30" s="55"/>
    </row>
    <row r="31" spans="2:16" x14ac:dyDescent="0.25">
      <c r="B31" s="5" t="s">
        <v>8</v>
      </c>
      <c r="D31" s="55">
        <v>0.10708302597228475</v>
      </c>
      <c r="E31" s="55">
        <v>-3.0776332021736463E-2</v>
      </c>
      <c r="F31" s="55">
        <v>-3.5167780370353617E-3</v>
      </c>
      <c r="G31" s="5"/>
      <c r="I31" s="55"/>
      <c r="J31" s="55"/>
    </row>
    <row r="32" spans="2:16" x14ac:dyDescent="0.25">
      <c r="B32" s="5" t="s">
        <v>11</v>
      </c>
      <c r="D32" s="55">
        <v>9.3296125540898556E-2</v>
      </c>
      <c r="E32" s="55">
        <v>2.8832806529585753E-2</v>
      </c>
      <c r="F32" s="55">
        <v>2.7041899710385695E-3</v>
      </c>
      <c r="G32" s="5"/>
      <c r="I32" s="55"/>
      <c r="J32" s="55"/>
    </row>
    <row r="33" spans="2:10" x14ac:dyDescent="0.25">
      <c r="B33" s="5" t="s">
        <v>10</v>
      </c>
      <c r="D33" s="55">
        <v>7.010003601976042E-2</v>
      </c>
      <c r="E33" s="55">
        <v>3.1219333971704177E-2</v>
      </c>
      <c r="F33" s="55">
        <v>2.1949382340495228E-3</v>
      </c>
      <c r="G33" s="5"/>
      <c r="I33" s="55"/>
      <c r="J33" s="55"/>
    </row>
    <row r="34" spans="2:10" x14ac:dyDescent="0.25">
      <c r="B34" s="5" t="s">
        <v>5</v>
      </c>
      <c r="D34" s="55">
        <v>5.4269433600072962E-2</v>
      </c>
      <c r="E34" s="55">
        <v>2.8643304983283713E-2</v>
      </c>
      <c r="F34" s="55">
        <v>1.5629500117931171E-3</v>
      </c>
      <c r="G34" s="5"/>
      <c r="I34" s="55"/>
      <c r="J34" s="55"/>
    </row>
    <row r="35" spans="2:10" x14ac:dyDescent="0.25">
      <c r="B35" s="5" t="s">
        <v>12</v>
      </c>
      <c r="D35" s="55">
        <v>4.6738555016924158E-2</v>
      </c>
      <c r="E35" s="55">
        <v>3.2924299675356483E-2</v>
      </c>
      <c r="F35" s="55">
        <v>1.5408302951454807E-3</v>
      </c>
      <c r="G35" s="5"/>
      <c r="I35" s="55"/>
      <c r="J35" s="55"/>
    </row>
    <row r="36" spans="2:10" x14ac:dyDescent="0.25">
      <c r="B36" s="5" t="s">
        <v>14</v>
      </c>
      <c r="D36" s="55">
        <v>3.3843650217178993E-2</v>
      </c>
      <c r="E36" s="55">
        <v>8.0566203682884696E-2</v>
      </c>
      <c r="F36" s="55">
        <v>2.6098178267821267E-3</v>
      </c>
      <c r="G36" s="5"/>
      <c r="I36" s="55"/>
      <c r="J36" s="55"/>
    </row>
    <row r="37" spans="2:10" x14ac:dyDescent="0.25">
      <c r="B37" s="5" t="s">
        <v>15</v>
      </c>
      <c r="D37" s="55">
        <v>2.910290856756342E-2</v>
      </c>
      <c r="E37" s="55">
        <v>3.6339632445689718E-2</v>
      </c>
      <c r="F37" s="55">
        <v>1.0554709725232494E-3</v>
      </c>
      <c r="G37" s="5"/>
      <c r="I37" s="55"/>
      <c r="J37" s="55"/>
    </row>
    <row r="38" spans="2:10" x14ac:dyDescent="0.25">
      <c r="B38" s="5" t="s">
        <v>13</v>
      </c>
      <c r="D38" s="55">
        <v>1.9785640754512741E-2</v>
      </c>
      <c r="E38" s="55">
        <v>3.749548004550074E-2</v>
      </c>
      <c r="F38" s="55">
        <v>7.3956150895192771E-4</v>
      </c>
      <c r="G38" s="5"/>
      <c r="I38" s="55"/>
      <c r="J38" s="55"/>
    </row>
    <row r="39" spans="2:10" x14ac:dyDescent="0.25">
      <c r="B39" s="5" t="s">
        <v>9</v>
      </c>
      <c r="D39" s="55">
        <v>1.0448883510141373E-2</v>
      </c>
      <c r="E39" s="55">
        <v>9.2156804329320607E-2</v>
      </c>
      <c r="F39" s="55">
        <v>9.118927730897955E-4</v>
      </c>
      <c r="G39" s="5"/>
      <c r="I39" s="55"/>
      <c r="J39" s="55"/>
    </row>
    <row r="40" spans="2:10" x14ac:dyDescent="0.25">
      <c r="B40" s="5" t="s">
        <v>6</v>
      </c>
      <c r="D40" s="55">
        <v>1.2588391941011534E-3</v>
      </c>
      <c r="E40" s="55">
        <v>-7.5625370198755815E-2</v>
      </c>
      <c r="F40" s="55">
        <v>-1.0651756458032406E-4</v>
      </c>
      <c r="G40" s="5"/>
      <c r="I40" s="55"/>
      <c r="J40" s="55"/>
    </row>
  </sheetData>
  <sortState ref="B29:F40">
    <sortCondition descending="1" ref="D29:D40"/>
  </sortState>
  <mergeCells count="4">
    <mergeCell ref="B6:O6"/>
    <mergeCell ref="B7:O7"/>
    <mergeCell ref="B1:O2"/>
    <mergeCell ref="B23:O23"/>
  </mergeCells>
  <pageMargins left="0.7" right="0.7" top="0.75" bottom="0.75" header="0.3" footer="0.3"/>
  <pageSetup scale="36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P40"/>
  <sheetViews>
    <sheetView zoomScaleNormal="100" workbookViewId="0">
      <selection activeCell="E4" sqref="E4"/>
    </sheetView>
  </sheetViews>
  <sheetFormatPr baseColWidth="10" defaultColWidth="0" defaultRowHeight="15" x14ac:dyDescent="0.25"/>
  <cols>
    <col min="1" max="3" width="11.7109375" style="1" customWidth="1"/>
    <col min="4" max="4" width="11.85546875" style="1" customWidth="1"/>
    <col min="5" max="16" width="11.7109375" style="1" customWidth="1"/>
    <col min="17" max="16384" width="11.42578125" style="1" hidden="1"/>
  </cols>
  <sheetData>
    <row r="1" spans="2:16" ht="15" customHeight="1" x14ac:dyDescent="0.25">
      <c r="B1" s="100" t="s">
        <v>78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</row>
    <row r="2" spans="2:16" ht="15" customHeight="1" x14ac:dyDescent="0.25"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</row>
    <row r="3" spans="2:16" x14ac:dyDescent="0.25">
      <c r="B3" s="7"/>
      <c r="C3" s="8"/>
      <c r="D3" s="8"/>
      <c r="E3" s="8"/>
      <c r="F3" s="8"/>
      <c r="G3" s="7"/>
      <c r="H3" s="9"/>
      <c r="I3" s="9"/>
      <c r="J3" s="9"/>
      <c r="K3" s="9"/>
      <c r="L3" s="7"/>
      <c r="M3" s="10"/>
      <c r="N3" s="10"/>
      <c r="O3" s="10"/>
    </row>
    <row r="4" spans="2:16" x14ac:dyDescent="0.25">
      <c r="B4" s="29"/>
      <c r="C4" s="30"/>
      <c r="D4" s="30"/>
      <c r="E4" s="30"/>
      <c r="F4" s="30"/>
      <c r="G4" s="29"/>
      <c r="H4" s="31"/>
      <c r="I4" s="31"/>
      <c r="J4" s="31"/>
      <c r="K4" s="31"/>
      <c r="L4" s="29"/>
      <c r="M4" s="32"/>
      <c r="N4" s="32"/>
      <c r="O4" s="32"/>
    </row>
    <row r="5" spans="2:16" x14ac:dyDescent="0.2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2:16" x14ac:dyDescent="0.25">
      <c r="B6" s="86" t="s">
        <v>61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</row>
    <row r="7" spans="2:16" x14ac:dyDescent="0.25">
      <c r="B7" s="87" t="s">
        <v>22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</row>
    <row r="8" spans="2:16" ht="45" x14ac:dyDescent="0.25">
      <c r="B8" s="20" t="s">
        <v>4</v>
      </c>
      <c r="C8" s="21" t="s">
        <v>5</v>
      </c>
      <c r="D8" s="21" t="s">
        <v>6</v>
      </c>
      <c r="E8" s="21" t="s">
        <v>7</v>
      </c>
      <c r="F8" s="21" t="s">
        <v>8</v>
      </c>
      <c r="G8" s="21" t="s">
        <v>9</v>
      </c>
      <c r="H8" s="21" t="s">
        <v>10</v>
      </c>
      <c r="I8" s="21" t="s">
        <v>11</v>
      </c>
      <c r="J8" s="21" t="s">
        <v>12</v>
      </c>
      <c r="K8" s="21" t="s">
        <v>13</v>
      </c>
      <c r="L8" s="21" t="s">
        <v>14</v>
      </c>
      <c r="M8" s="21" t="s">
        <v>15</v>
      </c>
      <c r="N8" s="21" t="s">
        <v>16</v>
      </c>
      <c r="O8" s="21" t="s">
        <v>17</v>
      </c>
    </row>
    <row r="9" spans="2:16" x14ac:dyDescent="0.25">
      <c r="B9" s="17">
        <v>2007</v>
      </c>
      <c r="C9" s="19">
        <v>908163</v>
      </c>
      <c r="D9" s="19">
        <v>770</v>
      </c>
      <c r="E9" s="19">
        <v>3668080</v>
      </c>
      <c r="F9" s="19">
        <v>1284624</v>
      </c>
      <c r="G9" s="19">
        <v>107295</v>
      </c>
      <c r="H9" s="19">
        <v>667705</v>
      </c>
      <c r="I9" s="19">
        <v>923531</v>
      </c>
      <c r="J9" s="19">
        <v>464901</v>
      </c>
      <c r="K9" s="19">
        <v>497564</v>
      </c>
      <c r="L9" s="19">
        <v>164004</v>
      </c>
      <c r="M9" s="19">
        <v>502169</v>
      </c>
      <c r="N9" s="19">
        <v>1724919</v>
      </c>
      <c r="O9" s="19">
        <v>10913725</v>
      </c>
    </row>
    <row r="10" spans="2:16" x14ac:dyDescent="0.25">
      <c r="B10" s="17">
        <v>2008</v>
      </c>
      <c r="C10" s="19">
        <v>970631</v>
      </c>
      <c r="D10" s="19">
        <v>965</v>
      </c>
      <c r="E10" s="19">
        <v>3855362</v>
      </c>
      <c r="F10" s="19">
        <v>1256140</v>
      </c>
      <c r="G10" s="19">
        <v>108048</v>
      </c>
      <c r="H10" s="19">
        <v>847505</v>
      </c>
      <c r="I10" s="19">
        <v>1022043</v>
      </c>
      <c r="J10" s="19">
        <v>511968</v>
      </c>
      <c r="K10" s="19">
        <v>552182</v>
      </c>
      <c r="L10" s="19">
        <v>202926</v>
      </c>
      <c r="M10" s="19">
        <v>544932</v>
      </c>
      <c r="N10" s="19">
        <v>1790984</v>
      </c>
      <c r="O10" s="19">
        <v>11663686</v>
      </c>
    </row>
    <row r="11" spans="2:16" x14ac:dyDescent="0.25">
      <c r="B11" s="17">
        <v>2009</v>
      </c>
      <c r="C11" s="19">
        <v>1001799</v>
      </c>
      <c r="D11" s="19">
        <v>897</v>
      </c>
      <c r="E11" s="19">
        <v>5497076</v>
      </c>
      <c r="F11" s="19">
        <v>1189975</v>
      </c>
      <c r="G11" s="19">
        <v>107541</v>
      </c>
      <c r="H11" s="19">
        <v>1041172</v>
      </c>
      <c r="I11" s="19">
        <v>1008920</v>
      </c>
      <c r="J11" s="19">
        <v>527631</v>
      </c>
      <c r="K11" s="19">
        <v>552683</v>
      </c>
      <c r="L11" s="19">
        <v>227345</v>
      </c>
      <c r="M11" s="19">
        <v>595168</v>
      </c>
      <c r="N11" s="19">
        <v>1881613</v>
      </c>
      <c r="O11" s="19">
        <v>13631820</v>
      </c>
    </row>
    <row r="12" spans="2:16" x14ac:dyDescent="0.25">
      <c r="B12" s="17">
        <v>2010</v>
      </c>
      <c r="C12" s="19">
        <v>1008142</v>
      </c>
      <c r="D12" s="19">
        <v>1233</v>
      </c>
      <c r="E12" s="19">
        <v>6478907</v>
      </c>
      <c r="F12" s="19">
        <v>1289145</v>
      </c>
      <c r="G12" s="19">
        <v>109407</v>
      </c>
      <c r="H12" s="19">
        <v>1364707</v>
      </c>
      <c r="I12" s="19">
        <v>1122117</v>
      </c>
      <c r="J12" s="19">
        <v>593486</v>
      </c>
      <c r="K12" s="19">
        <v>580707</v>
      </c>
      <c r="L12" s="19">
        <v>253664</v>
      </c>
      <c r="M12" s="19">
        <v>643326</v>
      </c>
      <c r="N12" s="19">
        <v>1960618</v>
      </c>
      <c r="O12" s="19">
        <v>15405459</v>
      </c>
      <c r="P12" s="33"/>
    </row>
    <row r="13" spans="2:16" x14ac:dyDescent="0.25">
      <c r="B13" s="17">
        <v>2011</v>
      </c>
      <c r="C13" s="19">
        <v>1102533</v>
      </c>
      <c r="D13" s="19">
        <v>1512</v>
      </c>
      <c r="E13" s="19">
        <v>7884271</v>
      </c>
      <c r="F13" s="19">
        <v>1315026</v>
      </c>
      <c r="G13" s="19">
        <v>116951</v>
      </c>
      <c r="H13" s="19">
        <v>1396697</v>
      </c>
      <c r="I13" s="19">
        <v>1238834</v>
      </c>
      <c r="J13" s="19">
        <v>658313</v>
      </c>
      <c r="K13" s="19">
        <v>655439</v>
      </c>
      <c r="L13" s="19">
        <v>287869</v>
      </c>
      <c r="M13" s="19">
        <v>667554</v>
      </c>
      <c r="N13" s="19">
        <v>2059467</v>
      </c>
      <c r="O13" s="19">
        <v>17384466</v>
      </c>
      <c r="P13" s="33"/>
    </row>
    <row r="14" spans="2:16" x14ac:dyDescent="0.25">
      <c r="B14" s="17">
        <v>2012</v>
      </c>
      <c r="C14" s="19">
        <v>1115502</v>
      </c>
      <c r="D14" s="19">
        <v>2227</v>
      </c>
      <c r="E14" s="19">
        <v>7521200</v>
      </c>
      <c r="F14" s="19">
        <v>1222720</v>
      </c>
      <c r="G14" s="19">
        <v>119532</v>
      </c>
      <c r="H14" s="19">
        <v>1749087</v>
      </c>
      <c r="I14" s="19">
        <v>1334755</v>
      </c>
      <c r="J14" s="19">
        <v>718611</v>
      </c>
      <c r="K14" s="19">
        <v>731344</v>
      </c>
      <c r="L14" s="19">
        <v>326108</v>
      </c>
      <c r="M14" s="19">
        <v>692076</v>
      </c>
      <c r="N14" s="19">
        <v>2178170</v>
      </c>
      <c r="O14" s="19">
        <v>17711332</v>
      </c>
      <c r="P14" s="33"/>
    </row>
    <row r="15" spans="2:16" x14ac:dyDescent="0.25">
      <c r="B15" s="17">
        <v>2013</v>
      </c>
      <c r="C15" s="19">
        <v>1093655</v>
      </c>
      <c r="D15" s="19">
        <v>2428</v>
      </c>
      <c r="E15" s="19">
        <v>9886602</v>
      </c>
      <c r="F15" s="19">
        <v>1267140</v>
      </c>
      <c r="G15" s="19">
        <v>122885</v>
      </c>
      <c r="H15" s="19">
        <v>1989125</v>
      </c>
      <c r="I15" s="19">
        <v>1430639</v>
      </c>
      <c r="J15" s="19">
        <v>774069</v>
      </c>
      <c r="K15" s="19">
        <v>779948</v>
      </c>
      <c r="L15" s="19">
        <v>363840</v>
      </c>
      <c r="M15" s="19">
        <v>723510</v>
      </c>
      <c r="N15" s="19">
        <v>2274858</v>
      </c>
      <c r="O15" s="19">
        <v>20708699</v>
      </c>
      <c r="P15" s="33"/>
    </row>
    <row r="16" spans="2:16" x14ac:dyDescent="0.25">
      <c r="B16" s="17">
        <v>2014</v>
      </c>
      <c r="C16" s="19">
        <v>1005076</v>
      </c>
      <c r="D16" s="19">
        <v>1598</v>
      </c>
      <c r="E16" s="19">
        <v>9899816</v>
      </c>
      <c r="F16" s="19">
        <v>1118141</v>
      </c>
      <c r="G16" s="19">
        <v>123594</v>
      </c>
      <c r="H16" s="19">
        <v>1928379</v>
      </c>
      <c r="I16" s="19">
        <v>1474748</v>
      </c>
      <c r="J16" s="19">
        <v>797998</v>
      </c>
      <c r="K16" s="19">
        <v>817962</v>
      </c>
      <c r="L16" s="19">
        <v>407382</v>
      </c>
      <c r="M16" s="19">
        <v>761439</v>
      </c>
      <c r="N16" s="19">
        <v>2386181</v>
      </c>
      <c r="O16" s="19">
        <v>20722314</v>
      </c>
      <c r="P16" s="33"/>
    </row>
    <row r="17" spans="2:16" x14ac:dyDescent="0.25">
      <c r="B17" s="17">
        <v>2015</v>
      </c>
      <c r="C17" s="19">
        <v>979694</v>
      </c>
      <c r="D17" s="19">
        <v>1414</v>
      </c>
      <c r="E17" s="19">
        <v>10167316</v>
      </c>
      <c r="F17" s="19">
        <v>1081552</v>
      </c>
      <c r="G17" s="19">
        <v>198361</v>
      </c>
      <c r="H17" s="19">
        <v>1632409</v>
      </c>
      <c r="I17" s="19">
        <v>1507677</v>
      </c>
      <c r="J17" s="19">
        <v>825115</v>
      </c>
      <c r="K17" s="19">
        <v>850226</v>
      </c>
      <c r="L17" s="19">
        <v>453095</v>
      </c>
      <c r="M17" s="19">
        <v>775524</v>
      </c>
      <c r="N17" s="19">
        <v>2532132</v>
      </c>
      <c r="O17" s="19">
        <v>21004515</v>
      </c>
      <c r="P17" s="33"/>
    </row>
    <row r="18" spans="2:16" x14ac:dyDescent="0.25">
      <c r="B18" s="17">
        <v>2016</v>
      </c>
      <c r="C18" s="19">
        <v>1028565</v>
      </c>
      <c r="D18" s="19">
        <v>828</v>
      </c>
      <c r="E18" s="19">
        <v>11024423</v>
      </c>
      <c r="F18" s="19">
        <v>1060421</v>
      </c>
      <c r="G18" s="19">
        <v>284308</v>
      </c>
      <c r="H18" s="19">
        <v>1487692</v>
      </c>
      <c r="I18" s="19">
        <v>1526568</v>
      </c>
      <c r="J18" s="19">
        <v>870505</v>
      </c>
      <c r="K18" s="19">
        <v>866515</v>
      </c>
      <c r="L18" s="19">
        <v>484895</v>
      </c>
      <c r="M18" s="19">
        <v>803923</v>
      </c>
      <c r="N18" s="19">
        <v>2631693</v>
      </c>
      <c r="O18" s="19">
        <v>22070336</v>
      </c>
      <c r="P18" s="34"/>
    </row>
    <row r="19" spans="2:16" x14ac:dyDescent="0.25">
      <c r="B19" s="27" t="s">
        <v>23</v>
      </c>
      <c r="C19" s="28">
        <v>1077827.9219905441</v>
      </c>
      <c r="D19" s="28">
        <v>778.55197125614404</v>
      </c>
      <c r="E19" s="28">
        <v>10485120.6686169</v>
      </c>
      <c r="F19" s="28">
        <v>1077902.7793053784</v>
      </c>
      <c r="G19" s="28">
        <v>292454.22580201714</v>
      </c>
      <c r="H19" s="28">
        <v>1470477.8557882493</v>
      </c>
      <c r="I19" s="28">
        <v>1569246.1865964253</v>
      </c>
      <c r="J19" s="28">
        <v>944321.79854098905</v>
      </c>
      <c r="K19" s="28">
        <v>899957.50048155361</v>
      </c>
      <c r="L19" s="28">
        <v>526519.81577126775</v>
      </c>
      <c r="M19" s="28">
        <v>823780.04491154361</v>
      </c>
      <c r="N19" s="28">
        <v>2763160.5526449899</v>
      </c>
      <c r="O19" s="28">
        <f>SUM(C19:N19)</f>
        <v>21931547.902421117</v>
      </c>
      <c r="P19" s="49">
        <f>+O19/1000</f>
        <v>21931.547902421116</v>
      </c>
    </row>
    <row r="20" spans="2:16" x14ac:dyDescent="0.25">
      <c r="B20" s="23" t="s">
        <v>20</v>
      </c>
      <c r="C20" s="24">
        <f>+C18/$O$18</f>
        <v>4.6603957456741937E-2</v>
      </c>
      <c r="D20" s="24">
        <f t="shared" ref="D20:N20" si="0">+D18/$O$18</f>
        <v>3.7516420230303698E-5</v>
      </c>
      <c r="E20" s="24">
        <f t="shared" si="0"/>
        <v>0.49951314742104513</v>
      </c>
      <c r="F20" s="24">
        <f t="shared" si="0"/>
        <v>4.8047342822510719E-2</v>
      </c>
      <c r="G20" s="24">
        <f t="shared" si="0"/>
        <v>1.2881906283619788E-2</v>
      </c>
      <c r="H20" s="24">
        <f t="shared" si="0"/>
        <v>6.7406857784131607E-2</v>
      </c>
      <c r="I20" s="24">
        <f t="shared" si="0"/>
        <v>6.916831714750514E-2</v>
      </c>
      <c r="J20" s="24">
        <f t="shared" si="0"/>
        <v>3.9442308445145555E-2</v>
      </c>
      <c r="K20" s="24">
        <f t="shared" si="0"/>
        <v>3.926152279693431E-2</v>
      </c>
      <c r="L20" s="24">
        <f t="shared" si="0"/>
        <v>2.1970440323155933E-2</v>
      </c>
      <c r="M20" s="24">
        <f t="shared" si="0"/>
        <v>3.6425498914017439E-2</v>
      </c>
      <c r="N20" s="24">
        <f t="shared" si="0"/>
        <v>0.11924118418496212</v>
      </c>
      <c r="O20" s="24">
        <f t="shared" ref="O20:O21" si="1">SUM(C20:N20)</f>
        <v>0.99999999999999989</v>
      </c>
    </row>
    <row r="21" spans="2:16" x14ac:dyDescent="0.25">
      <c r="B21" s="23" t="s">
        <v>21</v>
      </c>
      <c r="C21" s="24">
        <f>+C19/$O$19</f>
        <v>4.9145091207700761E-2</v>
      </c>
      <c r="D21" s="24">
        <f t="shared" ref="D21:N21" si="2">+D19/$O$19</f>
        <v>3.5499180209263588E-5</v>
      </c>
      <c r="E21" s="24">
        <f t="shared" si="2"/>
        <v>0.47808393257365128</v>
      </c>
      <c r="F21" s="24">
        <f t="shared" si="2"/>
        <v>4.9148504433031114E-2</v>
      </c>
      <c r="G21" s="24">
        <f t="shared" si="2"/>
        <v>1.333486478488515E-2</v>
      </c>
      <c r="H21" s="24">
        <f t="shared" si="2"/>
        <v>6.7048521259455512E-2</v>
      </c>
      <c r="I21" s="24">
        <f t="shared" si="2"/>
        <v>7.1552003241102266E-2</v>
      </c>
      <c r="J21" s="24">
        <f t="shared" si="2"/>
        <v>4.3057690352842876E-2</v>
      </c>
      <c r="K21" s="24">
        <f t="shared" si="2"/>
        <v>4.1034837325923695E-2</v>
      </c>
      <c r="L21" s="24">
        <f t="shared" si="2"/>
        <v>2.4007416991900649E-2</v>
      </c>
      <c r="M21" s="24">
        <f t="shared" si="2"/>
        <v>3.756141830830842E-2</v>
      </c>
      <c r="N21" s="24">
        <f t="shared" si="2"/>
        <v>0.12599022034098892</v>
      </c>
      <c r="O21" s="24">
        <f t="shared" si="1"/>
        <v>0.99999999999999989</v>
      </c>
    </row>
    <row r="22" spans="2:16" x14ac:dyDescent="0.25">
      <c r="B22" s="25" t="s">
        <v>24</v>
      </c>
      <c r="C22" s="26">
        <f>+C19/C18-1</f>
        <v>4.7894806833349346E-2</v>
      </c>
      <c r="D22" s="26">
        <f t="shared" ref="D22:N22" si="3">+D19/D18-1</f>
        <v>-5.9719841478086955E-2</v>
      </c>
      <c r="E22" s="26">
        <f t="shared" si="3"/>
        <v>-4.8918871435094546E-2</v>
      </c>
      <c r="F22" s="26">
        <f t="shared" si="3"/>
        <v>1.6485697006545896E-2</v>
      </c>
      <c r="G22" s="26">
        <f t="shared" si="3"/>
        <v>2.8652819484562997E-2</v>
      </c>
      <c r="H22" s="26">
        <f t="shared" si="3"/>
        <v>-1.1571040384535713E-2</v>
      </c>
      <c r="I22" s="26">
        <f t="shared" si="3"/>
        <v>2.7956950883567089E-2</v>
      </c>
      <c r="J22" s="26">
        <f t="shared" si="3"/>
        <v>8.4797673236786775E-2</v>
      </c>
      <c r="K22" s="26">
        <f t="shared" si="3"/>
        <v>3.859425455018517E-2</v>
      </c>
      <c r="L22" s="26">
        <f t="shared" si="3"/>
        <v>8.5842946970514644E-2</v>
      </c>
      <c r="M22" s="26">
        <f t="shared" si="3"/>
        <v>2.4700182618911937E-2</v>
      </c>
      <c r="N22" s="26">
        <f t="shared" si="3"/>
        <v>4.9955504933512307E-2</v>
      </c>
      <c r="O22" s="26">
        <f>+O19/O18-1</f>
        <v>-6.2884451590987656E-3</v>
      </c>
    </row>
    <row r="23" spans="2:16" x14ac:dyDescent="0.25">
      <c r="B23" s="88" t="s">
        <v>19</v>
      </c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</row>
    <row r="24" spans="2:16" x14ac:dyDescent="0.25">
      <c r="B24" s="16" t="s">
        <v>18</v>
      </c>
    </row>
    <row r="25" spans="2:16" x14ac:dyDescent="0.25">
      <c r="B25" s="50" t="s">
        <v>50</v>
      </c>
      <c r="C25" s="51">
        <f>+C20*C22</f>
        <v>2.2320875400602858E-3</v>
      </c>
      <c r="D25" s="51">
        <f t="shared" ref="D25:N25" si="4">+D20*D22</f>
        <v>-2.2404746689790312E-6</v>
      </c>
      <c r="E25" s="51">
        <f t="shared" si="4"/>
        <v>-2.4435619438829537E-2</v>
      </c>
      <c r="F25" s="51">
        <f t="shared" si="4"/>
        <v>7.9209393574154947E-4</v>
      </c>
      <c r="G25" s="51">
        <f t="shared" si="4"/>
        <v>3.6910293536161553E-4</v>
      </c>
      <c r="H25" s="51">
        <f t="shared" si="4"/>
        <v>-7.7996747361484234E-4</v>
      </c>
      <c r="I25" s="51">
        <f t="shared" si="4"/>
        <v>1.9337352451917924E-3</v>
      </c>
      <c r="J25" s="51">
        <f t="shared" si="4"/>
        <v>3.3446159832360082E-3</v>
      </c>
      <c r="K25" s="51">
        <f t="shared" si="4"/>
        <v>1.5152692048527809E-3</v>
      </c>
      <c r="L25" s="51">
        <f t="shared" si="4"/>
        <v>1.8860073435795315E-3</v>
      </c>
      <c r="M25" s="51">
        <f t="shared" si="4"/>
        <v>8.9971647516120916E-4</v>
      </c>
      <c r="N25" s="51">
        <f t="shared" si="4"/>
        <v>5.9567535648297242E-3</v>
      </c>
      <c r="O25" s="51">
        <f>SUM(C25:N25)</f>
        <v>-6.2884451590988601E-3</v>
      </c>
    </row>
    <row r="26" spans="2:16" x14ac:dyDescent="0.25"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</row>
    <row r="28" spans="2:16" x14ac:dyDescent="0.25">
      <c r="B28" s="54" t="s">
        <v>49</v>
      </c>
      <c r="C28" s="54"/>
      <c r="D28" s="54" t="s">
        <v>48</v>
      </c>
      <c r="E28" s="57" t="s">
        <v>59</v>
      </c>
      <c r="F28" s="58" t="s">
        <v>51</v>
      </c>
      <c r="G28" s="59"/>
      <c r="H28" s="59"/>
      <c r="I28" s="60"/>
      <c r="J28" s="2"/>
    </row>
    <row r="29" spans="2:16" x14ac:dyDescent="0.25">
      <c r="B29" s="5" t="s">
        <v>7</v>
      </c>
      <c r="C29" s="5"/>
      <c r="D29" s="55">
        <v>0.47808393257365128</v>
      </c>
      <c r="E29" s="55">
        <v>-4.8918871435094546E-2</v>
      </c>
      <c r="F29" s="55">
        <v>-2.4435619438829537E-2</v>
      </c>
      <c r="G29" s="59"/>
      <c r="H29" s="59"/>
      <c r="I29" s="61"/>
      <c r="J29" s="2"/>
    </row>
    <row r="30" spans="2:16" x14ac:dyDescent="0.25">
      <c r="B30" s="5" t="s">
        <v>16</v>
      </c>
      <c r="C30" s="5"/>
      <c r="D30" s="55">
        <v>0.12599022034098892</v>
      </c>
      <c r="E30" s="55">
        <v>4.9955504933512307E-2</v>
      </c>
      <c r="F30" s="55">
        <v>5.9567535648297242E-3</v>
      </c>
      <c r="G30" s="59"/>
      <c r="H30" s="59"/>
      <c r="I30" s="61"/>
      <c r="J30" s="2"/>
    </row>
    <row r="31" spans="2:16" x14ac:dyDescent="0.25">
      <c r="B31" s="5" t="s">
        <v>11</v>
      </c>
      <c r="C31" s="5"/>
      <c r="D31" s="55">
        <v>7.1552003241102266E-2</v>
      </c>
      <c r="E31" s="55">
        <v>2.7956950883567089E-2</v>
      </c>
      <c r="F31" s="55">
        <v>1.9337352451917924E-3</v>
      </c>
      <c r="G31" s="59"/>
      <c r="H31" s="59"/>
      <c r="I31" s="61"/>
      <c r="J31" s="2"/>
    </row>
    <row r="32" spans="2:16" x14ac:dyDescent="0.25">
      <c r="B32" s="5" t="s">
        <v>10</v>
      </c>
      <c r="C32" s="5"/>
      <c r="D32" s="55">
        <v>6.7048521259455512E-2</v>
      </c>
      <c r="E32" s="55">
        <v>-1.1571040384535713E-2</v>
      </c>
      <c r="F32" s="55">
        <v>-7.7996747361484234E-4</v>
      </c>
      <c r="G32" s="59"/>
      <c r="H32" s="59"/>
      <c r="I32" s="61"/>
      <c r="J32" s="2"/>
    </row>
    <row r="33" spans="2:10" x14ac:dyDescent="0.25">
      <c r="B33" s="5" t="s">
        <v>8</v>
      </c>
      <c r="C33" s="5"/>
      <c r="D33" s="55">
        <v>4.9148504433031114E-2</v>
      </c>
      <c r="E33" s="55">
        <v>1.6485697006545896E-2</v>
      </c>
      <c r="F33" s="55">
        <v>7.9209393574154947E-4</v>
      </c>
      <c r="G33" s="59"/>
      <c r="H33" s="59"/>
      <c r="I33" s="61"/>
      <c r="J33" s="2"/>
    </row>
    <row r="34" spans="2:10" x14ac:dyDescent="0.25">
      <c r="B34" s="5" t="s">
        <v>5</v>
      </c>
      <c r="C34" s="5"/>
      <c r="D34" s="55">
        <v>4.9145091207700761E-2</v>
      </c>
      <c r="E34" s="55">
        <v>4.7894806833349346E-2</v>
      </c>
      <c r="F34" s="55">
        <v>2.2320875400602858E-3</v>
      </c>
      <c r="G34" s="59"/>
      <c r="H34" s="59"/>
      <c r="I34" s="61"/>
      <c r="J34" s="2"/>
    </row>
    <row r="35" spans="2:10" x14ac:dyDescent="0.25">
      <c r="B35" s="5" t="s">
        <v>12</v>
      </c>
      <c r="C35" s="5"/>
      <c r="D35" s="55">
        <v>4.3057690352842876E-2</v>
      </c>
      <c r="E35" s="55">
        <v>8.4797673236786775E-2</v>
      </c>
      <c r="F35" s="55">
        <v>3.3446159832360082E-3</v>
      </c>
      <c r="G35" s="59"/>
      <c r="H35" s="59"/>
      <c r="I35" s="61"/>
      <c r="J35" s="2"/>
    </row>
    <row r="36" spans="2:10" x14ac:dyDescent="0.25">
      <c r="B36" s="5" t="s">
        <v>13</v>
      </c>
      <c r="C36" s="5"/>
      <c r="D36" s="55">
        <v>4.1034837325923695E-2</v>
      </c>
      <c r="E36" s="55">
        <v>3.859425455018517E-2</v>
      </c>
      <c r="F36" s="55">
        <v>1.5152692048527809E-3</v>
      </c>
      <c r="G36" s="59"/>
      <c r="H36" s="59"/>
      <c r="I36" s="61"/>
      <c r="J36" s="2"/>
    </row>
    <row r="37" spans="2:10" x14ac:dyDescent="0.25">
      <c r="B37" s="5" t="s">
        <v>15</v>
      </c>
      <c r="C37" s="5"/>
      <c r="D37" s="55">
        <v>3.756141830830842E-2</v>
      </c>
      <c r="E37" s="55">
        <v>2.4700182618911937E-2</v>
      </c>
      <c r="F37" s="55">
        <v>8.9971647516120916E-4</v>
      </c>
      <c r="G37" s="59"/>
      <c r="H37" s="59"/>
      <c r="I37" s="61"/>
      <c r="J37" s="2"/>
    </row>
    <row r="38" spans="2:10" x14ac:dyDescent="0.25">
      <c r="B38" s="5" t="s">
        <v>14</v>
      </c>
      <c r="C38" s="5"/>
      <c r="D38" s="55">
        <v>2.4007416991900649E-2</v>
      </c>
      <c r="E38" s="55">
        <v>8.5842946970514644E-2</v>
      </c>
      <c r="F38" s="55">
        <v>1.8860073435795315E-3</v>
      </c>
      <c r="G38" s="59"/>
      <c r="H38" s="59"/>
      <c r="I38" s="61"/>
      <c r="J38" s="2"/>
    </row>
    <row r="39" spans="2:10" x14ac:dyDescent="0.25">
      <c r="B39" s="5" t="s">
        <v>9</v>
      </c>
      <c r="C39" s="5"/>
      <c r="D39" s="55">
        <v>1.333486478488515E-2</v>
      </c>
      <c r="E39" s="55">
        <v>2.8652819484562997E-2</v>
      </c>
      <c r="F39" s="55">
        <v>3.6910293536161553E-4</v>
      </c>
      <c r="G39" s="59"/>
      <c r="H39" s="59"/>
      <c r="I39" s="61"/>
      <c r="J39" s="2"/>
    </row>
    <row r="40" spans="2:10" x14ac:dyDescent="0.25">
      <c r="B40" s="5" t="s">
        <v>6</v>
      </c>
      <c r="C40" s="5"/>
      <c r="D40" s="55">
        <v>3.5499180209263588E-5</v>
      </c>
      <c r="E40" s="55">
        <v>-5.9719841478086955E-2</v>
      </c>
      <c r="F40" s="55">
        <v>-2.2404746689790312E-6</v>
      </c>
      <c r="G40" s="59"/>
      <c r="H40" s="59"/>
      <c r="I40" s="61"/>
      <c r="J40" s="2"/>
    </row>
  </sheetData>
  <sortState ref="B29:F40">
    <sortCondition descending="1" ref="D29:D40"/>
  </sortState>
  <mergeCells count="4">
    <mergeCell ref="B6:O6"/>
    <mergeCell ref="B7:O7"/>
    <mergeCell ref="B23:O23"/>
    <mergeCell ref="B1:O2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P40"/>
  <sheetViews>
    <sheetView zoomScaleNormal="100" workbookViewId="0">
      <selection activeCell="D4" sqref="D4"/>
    </sheetView>
  </sheetViews>
  <sheetFormatPr baseColWidth="10" defaultColWidth="0" defaultRowHeight="15" x14ac:dyDescent="0.25"/>
  <cols>
    <col min="1" max="16" width="11.7109375" style="1" customWidth="1"/>
    <col min="17" max="16384" width="11.42578125" style="1" hidden="1"/>
  </cols>
  <sheetData>
    <row r="1" spans="2:15" ht="15" customHeight="1" x14ac:dyDescent="0.25">
      <c r="B1" s="100" t="s">
        <v>79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</row>
    <row r="2" spans="2:15" ht="15" customHeight="1" x14ac:dyDescent="0.25"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</row>
    <row r="3" spans="2:15" x14ac:dyDescent="0.25">
      <c r="B3" s="7"/>
      <c r="C3" s="8"/>
      <c r="D3" s="8"/>
      <c r="E3" s="8"/>
      <c r="F3" s="8"/>
      <c r="G3" s="7"/>
      <c r="H3" s="9"/>
      <c r="I3" s="9"/>
      <c r="J3" s="9"/>
      <c r="K3" s="9"/>
      <c r="L3" s="7"/>
      <c r="M3" s="10"/>
      <c r="N3" s="10"/>
      <c r="O3" s="10"/>
    </row>
    <row r="4" spans="2:15" x14ac:dyDescent="0.2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2:15" x14ac:dyDescent="0.2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2:15" x14ac:dyDescent="0.25">
      <c r="B6" s="96" t="s">
        <v>62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</row>
    <row r="7" spans="2:15" x14ac:dyDescent="0.25">
      <c r="B7" s="87" t="s">
        <v>22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</row>
    <row r="8" spans="2:15" ht="45" x14ac:dyDescent="0.25">
      <c r="B8" s="20" t="s">
        <v>4</v>
      </c>
      <c r="C8" s="21" t="s">
        <v>5</v>
      </c>
      <c r="D8" s="21" t="s">
        <v>6</v>
      </c>
      <c r="E8" s="21" t="s">
        <v>7</v>
      </c>
      <c r="F8" s="21" t="s">
        <v>8</v>
      </c>
      <c r="G8" s="21" t="s">
        <v>9</v>
      </c>
      <c r="H8" s="21" t="s">
        <v>10</v>
      </c>
      <c r="I8" s="21" t="s">
        <v>11</v>
      </c>
      <c r="J8" s="21" t="s">
        <v>12</v>
      </c>
      <c r="K8" s="21" t="s">
        <v>13</v>
      </c>
      <c r="L8" s="21" t="s">
        <v>14</v>
      </c>
      <c r="M8" s="21" t="s">
        <v>15</v>
      </c>
      <c r="N8" s="21" t="s">
        <v>16</v>
      </c>
      <c r="O8" s="21" t="s">
        <v>17</v>
      </c>
    </row>
    <row r="9" spans="2:15" x14ac:dyDescent="0.25">
      <c r="B9" s="17">
        <v>2007</v>
      </c>
      <c r="C9" s="22">
        <v>100040</v>
      </c>
      <c r="D9" s="22">
        <v>1473</v>
      </c>
      <c r="E9" s="22">
        <v>989015</v>
      </c>
      <c r="F9" s="22">
        <v>120977</v>
      </c>
      <c r="G9" s="22">
        <v>16566</v>
      </c>
      <c r="H9" s="22">
        <v>77347</v>
      </c>
      <c r="I9" s="22">
        <v>167858</v>
      </c>
      <c r="J9" s="22">
        <v>65157</v>
      </c>
      <c r="K9" s="22">
        <v>42482</v>
      </c>
      <c r="L9" s="22">
        <v>16837</v>
      </c>
      <c r="M9" s="22">
        <v>53810</v>
      </c>
      <c r="N9" s="22">
        <v>212981</v>
      </c>
      <c r="O9" s="22">
        <v>1864543</v>
      </c>
    </row>
    <row r="10" spans="2:15" x14ac:dyDescent="0.25">
      <c r="B10" s="17">
        <v>2008</v>
      </c>
      <c r="C10" s="22">
        <v>112010</v>
      </c>
      <c r="D10" s="22">
        <v>1504</v>
      </c>
      <c r="E10" s="22">
        <v>958364</v>
      </c>
      <c r="F10" s="22">
        <v>126243</v>
      </c>
      <c r="G10" s="22">
        <v>19433</v>
      </c>
      <c r="H10" s="22">
        <v>82942</v>
      </c>
      <c r="I10" s="22">
        <v>188274</v>
      </c>
      <c r="J10" s="22">
        <v>69233</v>
      </c>
      <c r="K10" s="22">
        <v>47151</v>
      </c>
      <c r="L10" s="22">
        <v>20527</v>
      </c>
      <c r="M10" s="22">
        <v>58953</v>
      </c>
      <c r="N10" s="22">
        <v>217543</v>
      </c>
      <c r="O10" s="22">
        <v>1902177</v>
      </c>
    </row>
    <row r="11" spans="2:15" x14ac:dyDescent="0.25">
      <c r="B11" s="17">
        <v>2009</v>
      </c>
      <c r="C11" s="22">
        <v>121319</v>
      </c>
      <c r="D11" s="22">
        <v>1179</v>
      </c>
      <c r="E11" s="22">
        <v>1023665</v>
      </c>
      <c r="F11" s="22">
        <v>111591</v>
      </c>
      <c r="G11" s="22">
        <v>11713</v>
      </c>
      <c r="H11" s="22">
        <v>136116</v>
      </c>
      <c r="I11" s="22">
        <v>190997</v>
      </c>
      <c r="J11" s="22">
        <v>71762</v>
      </c>
      <c r="K11" s="22">
        <v>45388</v>
      </c>
      <c r="L11" s="22">
        <v>22465</v>
      </c>
      <c r="M11" s="22">
        <v>68536</v>
      </c>
      <c r="N11" s="22">
        <v>228680</v>
      </c>
      <c r="O11" s="22">
        <v>2033411</v>
      </c>
    </row>
    <row r="12" spans="2:15" x14ac:dyDescent="0.25">
      <c r="B12" s="17">
        <v>2010</v>
      </c>
      <c r="C12" s="22">
        <v>132752</v>
      </c>
      <c r="D12" s="22">
        <v>1212</v>
      </c>
      <c r="E12" s="22">
        <v>1116187</v>
      </c>
      <c r="F12" s="22">
        <v>120576</v>
      </c>
      <c r="G12" s="22">
        <v>11922</v>
      </c>
      <c r="H12" s="22">
        <v>158234</v>
      </c>
      <c r="I12" s="22">
        <v>215113</v>
      </c>
      <c r="J12" s="22">
        <v>81423</v>
      </c>
      <c r="K12" s="22">
        <v>47045</v>
      </c>
      <c r="L12" s="22">
        <v>25459</v>
      </c>
      <c r="M12" s="22">
        <v>75126</v>
      </c>
      <c r="N12" s="22">
        <v>244131</v>
      </c>
      <c r="O12" s="22">
        <v>2229180</v>
      </c>
    </row>
    <row r="13" spans="2:15" x14ac:dyDescent="0.25">
      <c r="B13" s="17">
        <v>2011</v>
      </c>
      <c r="C13" s="22">
        <v>124301</v>
      </c>
      <c r="D13" s="22">
        <v>1311</v>
      </c>
      <c r="E13" s="22">
        <v>1314597</v>
      </c>
      <c r="F13" s="22">
        <v>125780</v>
      </c>
      <c r="G13" s="22">
        <v>13100</v>
      </c>
      <c r="H13" s="22">
        <v>140560</v>
      </c>
      <c r="I13" s="22">
        <v>226794</v>
      </c>
      <c r="J13" s="22">
        <v>89032</v>
      </c>
      <c r="K13" s="22">
        <v>51718</v>
      </c>
      <c r="L13" s="22">
        <v>28640</v>
      </c>
      <c r="M13" s="22">
        <v>79299</v>
      </c>
      <c r="N13" s="22">
        <v>259867</v>
      </c>
      <c r="O13" s="22">
        <v>2454999</v>
      </c>
    </row>
    <row r="14" spans="2:15" x14ac:dyDescent="0.25">
      <c r="B14" s="17">
        <v>2012</v>
      </c>
      <c r="C14" s="22">
        <v>132554</v>
      </c>
      <c r="D14" s="22">
        <v>1465</v>
      </c>
      <c r="E14" s="22">
        <v>744292</v>
      </c>
      <c r="F14" s="22">
        <v>130013</v>
      </c>
      <c r="G14" s="22">
        <v>14174</v>
      </c>
      <c r="H14" s="22">
        <v>134189</v>
      </c>
      <c r="I14" s="22">
        <v>249442</v>
      </c>
      <c r="J14" s="22">
        <v>90837</v>
      </c>
      <c r="K14" s="22">
        <v>55632</v>
      </c>
      <c r="L14" s="22">
        <v>32956</v>
      </c>
      <c r="M14" s="22">
        <v>84471</v>
      </c>
      <c r="N14" s="22">
        <v>280114</v>
      </c>
      <c r="O14" s="22">
        <v>1950139</v>
      </c>
    </row>
    <row r="15" spans="2:15" x14ac:dyDescent="0.25">
      <c r="B15" s="17">
        <v>2013</v>
      </c>
      <c r="C15" s="22">
        <v>149433</v>
      </c>
      <c r="D15" s="22">
        <v>1615</v>
      </c>
      <c r="E15" s="22">
        <v>975072</v>
      </c>
      <c r="F15" s="22">
        <v>128294</v>
      </c>
      <c r="G15" s="22">
        <v>15396</v>
      </c>
      <c r="H15" s="22">
        <v>135682</v>
      </c>
      <c r="I15" s="22">
        <v>263690</v>
      </c>
      <c r="J15" s="22">
        <v>96200</v>
      </c>
      <c r="K15" s="22">
        <v>60214</v>
      </c>
      <c r="L15" s="22">
        <v>35942</v>
      </c>
      <c r="M15" s="22">
        <v>86921</v>
      </c>
      <c r="N15" s="22">
        <v>291623</v>
      </c>
      <c r="O15" s="22">
        <v>2240082</v>
      </c>
    </row>
    <row r="16" spans="2:15" x14ac:dyDescent="0.25">
      <c r="B16" s="17">
        <v>2014</v>
      </c>
      <c r="C16" s="22">
        <v>139917</v>
      </c>
      <c r="D16" s="22">
        <v>1468</v>
      </c>
      <c r="E16" s="22">
        <v>614963</v>
      </c>
      <c r="F16" s="22">
        <v>127502</v>
      </c>
      <c r="G16" s="22">
        <v>16101</v>
      </c>
      <c r="H16" s="22">
        <v>157354</v>
      </c>
      <c r="I16" s="22">
        <v>266436</v>
      </c>
      <c r="J16" s="22">
        <v>97865</v>
      </c>
      <c r="K16" s="22">
        <v>62082</v>
      </c>
      <c r="L16" s="22">
        <v>38134</v>
      </c>
      <c r="M16" s="22">
        <v>89280</v>
      </c>
      <c r="N16" s="22">
        <v>311487</v>
      </c>
      <c r="O16" s="22">
        <v>1922589</v>
      </c>
    </row>
    <row r="17" spans="2:16" x14ac:dyDescent="0.25">
      <c r="B17" s="17">
        <v>2015</v>
      </c>
      <c r="C17" s="22">
        <v>152526</v>
      </c>
      <c r="D17" s="22">
        <v>1776</v>
      </c>
      <c r="E17" s="22">
        <v>1016610</v>
      </c>
      <c r="F17" s="22">
        <v>122588</v>
      </c>
      <c r="G17" s="22">
        <v>16933</v>
      </c>
      <c r="H17" s="22">
        <v>152303</v>
      </c>
      <c r="I17" s="22">
        <v>278305</v>
      </c>
      <c r="J17" s="22">
        <v>99496</v>
      </c>
      <c r="K17" s="22">
        <v>64439</v>
      </c>
      <c r="L17" s="22">
        <v>42158</v>
      </c>
      <c r="M17" s="22">
        <v>97853</v>
      </c>
      <c r="N17" s="22">
        <v>334921</v>
      </c>
      <c r="O17" s="22">
        <v>2379908</v>
      </c>
    </row>
    <row r="18" spans="2:16" x14ac:dyDescent="0.25">
      <c r="B18" s="17">
        <v>2016</v>
      </c>
      <c r="C18" s="22">
        <v>169985</v>
      </c>
      <c r="D18" s="22">
        <v>1362</v>
      </c>
      <c r="E18" s="22">
        <v>1292704</v>
      </c>
      <c r="F18" s="22">
        <v>119545</v>
      </c>
      <c r="G18" s="22">
        <v>15033</v>
      </c>
      <c r="H18" s="22">
        <v>175687</v>
      </c>
      <c r="I18" s="22">
        <v>282480</v>
      </c>
      <c r="J18" s="22">
        <v>103156</v>
      </c>
      <c r="K18" s="22">
        <v>67487</v>
      </c>
      <c r="L18" s="22">
        <v>46220</v>
      </c>
      <c r="M18" s="22">
        <v>106234</v>
      </c>
      <c r="N18" s="22">
        <v>346487</v>
      </c>
      <c r="O18" s="22">
        <v>2726380</v>
      </c>
    </row>
    <row r="19" spans="2:16" x14ac:dyDescent="0.25">
      <c r="B19" s="27" t="s">
        <v>23</v>
      </c>
      <c r="C19" s="28">
        <v>176987.51212156564</v>
      </c>
      <c r="D19" s="28">
        <v>1409.91577186476</v>
      </c>
      <c r="E19" s="28">
        <v>1074915.7280172701</v>
      </c>
      <c r="F19" s="28">
        <v>119090.52296904603</v>
      </c>
      <c r="G19" s="28">
        <v>15343.3035961439</v>
      </c>
      <c r="H19" s="28">
        <v>169321.45369105638</v>
      </c>
      <c r="I19" s="28">
        <v>289602.53144643432</v>
      </c>
      <c r="J19" s="28">
        <v>105278.494465136</v>
      </c>
      <c r="K19" s="28">
        <v>70262.811331954945</v>
      </c>
      <c r="L19" s="28">
        <v>49959.542934453799</v>
      </c>
      <c r="M19" s="28">
        <v>111550.12013422234</v>
      </c>
      <c r="N19" s="28">
        <v>366302.55356734974</v>
      </c>
      <c r="O19" s="28">
        <f>SUM(C19:N19)</f>
        <v>2550024.4900464984</v>
      </c>
      <c r="P19" s="49">
        <f>+O19/1000</f>
        <v>2550.0244900464982</v>
      </c>
    </row>
    <row r="20" spans="2:16" x14ac:dyDescent="0.25">
      <c r="B20" s="23" t="s">
        <v>20</v>
      </c>
      <c r="C20" s="24">
        <f>+C18/$O$18</f>
        <v>6.2348241991211792E-2</v>
      </c>
      <c r="D20" s="24">
        <f t="shared" ref="D20:N20" si="0">+D18/$O$18</f>
        <v>4.9956352379345508E-4</v>
      </c>
      <c r="E20" s="24">
        <f t="shared" si="0"/>
        <v>0.47414667067686822</v>
      </c>
      <c r="F20" s="24">
        <f t="shared" si="0"/>
        <v>4.3847519421357256E-2</v>
      </c>
      <c r="G20" s="24">
        <f t="shared" si="0"/>
        <v>5.5139048848656461E-3</v>
      </c>
      <c r="H20" s="24">
        <f t="shared" si="0"/>
        <v>6.4439659915345629E-2</v>
      </c>
      <c r="I20" s="24">
        <f t="shared" si="0"/>
        <v>0.10360991497883641</v>
      </c>
      <c r="J20" s="24">
        <f t="shared" si="0"/>
        <v>3.7836251733067289E-2</v>
      </c>
      <c r="K20" s="24">
        <f t="shared" si="0"/>
        <v>2.4753335925292878E-2</v>
      </c>
      <c r="L20" s="24">
        <f t="shared" si="0"/>
        <v>1.6952882576896838E-2</v>
      </c>
      <c r="M20" s="24">
        <f t="shared" si="0"/>
        <v>3.896522128243312E-2</v>
      </c>
      <c r="N20" s="24">
        <f t="shared" si="0"/>
        <v>0.12708683309003146</v>
      </c>
      <c r="O20" s="24">
        <f t="shared" ref="O20:O21" si="1">SUM(C20:N20)</f>
        <v>0.99999999999999989</v>
      </c>
    </row>
    <row r="21" spans="2:16" x14ac:dyDescent="0.25">
      <c r="B21" s="23" t="s">
        <v>21</v>
      </c>
      <c r="C21" s="24">
        <f>+C19/$O$19</f>
        <v>6.9406200925677522E-2</v>
      </c>
      <c r="D21" s="24">
        <f t="shared" ref="D21:N21" si="2">+D19/$O$19</f>
        <v>5.5290283578376574E-4</v>
      </c>
      <c r="E21" s="24">
        <f t="shared" si="2"/>
        <v>0.42153153125116438</v>
      </c>
      <c r="F21" s="24">
        <f t="shared" si="2"/>
        <v>4.670171734973199E-2</v>
      </c>
      <c r="G21" s="24">
        <f t="shared" si="2"/>
        <v>6.0169240162333201E-3</v>
      </c>
      <c r="H21" s="24">
        <f t="shared" si="2"/>
        <v>6.6399932373970613E-2</v>
      </c>
      <c r="I21" s="24">
        <f t="shared" si="2"/>
        <v>0.11356852946975171</v>
      </c>
      <c r="J21" s="24">
        <f t="shared" si="2"/>
        <v>4.1285287602558007E-2</v>
      </c>
      <c r="K21" s="24">
        <f t="shared" si="2"/>
        <v>2.755377903475497E-2</v>
      </c>
      <c r="L21" s="24">
        <f t="shared" si="2"/>
        <v>1.9591789462987789E-2</v>
      </c>
      <c r="M21" s="24">
        <f t="shared" si="2"/>
        <v>4.3744725028969533E-2</v>
      </c>
      <c r="N21" s="24">
        <f t="shared" si="2"/>
        <v>0.14364668064841621</v>
      </c>
      <c r="O21" s="24">
        <f t="shared" si="1"/>
        <v>0.99999999999999978</v>
      </c>
    </row>
    <row r="22" spans="2:16" x14ac:dyDescent="0.25">
      <c r="B22" s="25" t="s">
        <v>24</v>
      </c>
      <c r="C22" s="26">
        <f>+C19/C18-1</f>
        <v>4.1194882616499395E-2</v>
      </c>
      <c r="D22" s="26">
        <f t="shared" ref="D22:N22" si="3">+D19/D18-1</f>
        <v>3.5180449239911926E-2</v>
      </c>
      <c r="E22" s="26">
        <f t="shared" si="3"/>
        <v>-0.16847497337575335</v>
      </c>
      <c r="F22" s="26">
        <f t="shared" si="3"/>
        <v>-3.8017234593999971E-3</v>
      </c>
      <c r="G22" s="26">
        <f t="shared" si="3"/>
        <v>2.0641495120328646E-2</v>
      </c>
      <c r="H22" s="26">
        <f t="shared" si="3"/>
        <v>-3.6232312629526531E-2</v>
      </c>
      <c r="I22" s="26">
        <f t="shared" si="3"/>
        <v>2.5214285777521717E-2</v>
      </c>
      <c r="J22" s="26">
        <f t="shared" si="3"/>
        <v>2.0575579366551633E-2</v>
      </c>
      <c r="K22" s="26">
        <f t="shared" si="3"/>
        <v>4.1131052379790756E-2</v>
      </c>
      <c r="L22" s="26">
        <f t="shared" si="3"/>
        <v>8.0907462883033299E-2</v>
      </c>
      <c r="M22" s="26">
        <f t="shared" si="3"/>
        <v>5.0041607528873433E-2</v>
      </c>
      <c r="N22" s="26">
        <f t="shared" si="3"/>
        <v>5.7189890435571211E-2</v>
      </c>
      <c r="O22" s="26">
        <f>+O19/O18-1</f>
        <v>-6.4684860493952279E-2</v>
      </c>
    </row>
    <row r="23" spans="2:16" x14ac:dyDescent="0.25">
      <c r="B23" s="88" t="s">
        <v>19</v>
      </c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</row>
    <row r="24" spans="2:16" x14ac:dyDescent="0.25">
      <c r="B24" s="16" t="s">
        <v>18</v>
      </c>
    </row>
    <row r="25" spans="2:16" x14ac:dyDescent="0.25">
      <c r="B25" s="50" t="s">
        <v>50</v>
      </c>
      <c r="C25" s="51">
        <f>+C20*C22</f>
        <v>2.5684285101730685E-3</v>
      </c>
      <c r="D25" s="51">
        <f t="shared" ref="D25:N25" si="4">+D20*D22</f>
        <v>1.7574869190927181E-5</v>
      </c>
      <c r="E25" s="51">
        <f t="shared" si="4"/>
        <v>-7.9881847718487456E-2</v>
      </c>
      <c r="F25" s="51">
        <f t="shared" si="4"/>
        <v>-1.6669614322067087E-4</v>
      </c>
      <c r="G25" s="51">
        <f t="shared" si="4"/>
        <v>1.1381524077491051E-4</v>
      </c>
      <c r="H25" s="51">
        <f t="shared" si="4"/>
        <v>-2.3347979037931718E-3</v>
      </c>
      <c r="I25" s="51">
        <f t="shared" si="4"/>
        <v>2.6124500056611093E-3</v>
      </c>
      <c r="J25" s="51">
        <f t="shared" si="4"/>
        <v>7.7850280046655278E-4</v>
      </c>
      <c r="K25" s="51">
        <f t="shared" si="4"/>
        <v>1.0181307565177776E-3</v>
      </c>
      <c r="L25" s="51">
        <f t="shared" si="4"/>
        <v>1.3716147178507029E-3</v>
      </c>
      <c r="M25" s="51">
        <f t="shared" si="4"/>
        <v>1.9498823106912245E-3</v>
      </c>
      <c r="N25" s="51">
        <f t="shared" si="4"/>
        <v>7.268082060222625E-3</v>
      </c>
      <c r="O25" s="51">
        <f>SUM(C25:N25)</f>
        <v>-6.4684860493952376E-2</v>
      </c>
    </row>
    <row r="26" spans="2:16" x14ac:dyDescent="0.25"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</row>
    <row r="27" spans="2:16" x14ac:dyDescent="0.25">
      <c r="G27" s="2"/>
      <c r="H27" s="2"/>
      <c r="I27" s="2"/>
      <c r="J27" s="2"/>
    </row>
    <row r="28" spans="2:16" x14ac:dyDescent="0.25">
      <c r="B28" s="54" t="s">
        <v>49</v>
      </c>
      <c r="C28" s="54"/>
      <c r="D28" s="54" t="s">
        <v>48</v>
      </c>
      <c r="E28" s="57" t="s">
        <v>59</v>
      </c>
      <c r="F28" s="58" t="s">
        <v>51</v>
      </c>
      <c r="G28" s="59"/>
      <c r="H28" s="59"/>
      <c r="I28" s="60"/>
      <c r="J28" s="2"/>
    </row>
    <row r="29" spans="2:16" x14ac:dyDescent="0.25">
      <c r="B29" s="5" t="s">
        <v>7</v>
      </c>
      <c r="C29" s="5"/>
      <c r="D29" s="55">
        <v>0.42153153125116438</v>
      </c>
      <c r="E29" s="55">
        <v>-0.16847497337575335</v>
      </c>
      <c r="F29" s="55">
        <v>-7.9881847718487456E-2</v>
      </c>
      <c r="G29" s="59"/>
      <c r="H29" s="59"/>
      <c r="I29" s="61"/>
      <c r="J29" s="2"/>
    </row>
    <row r="30" spans="2:16" x14ac:dyDescent="0.25">
      <c r="B30" s="5" t="s">
        <v>16</v>
      </c>
      <c r="C30" s="5"/>
      <c r="D30" s="55">
        <v>0.14364668064841621</v>
      </c>
      <c r="E30" s="55">
        <v>5.7189890435571211E-2</v>
      </c>
      <c r="F30" s="55">
        <v>7.268082060222625E-3</v>
      </c>
      <c r="G30" s="59"/>
      <c r="H30" s="59"/>
      <c r="I30" s="61"/>
      <c r="J30" s="2"/>
    </row>
    <row r="31" spans="2:16" x14ac:dyDescent="0.25">
      <c r="B31" s="5" t="s">
        <v>11</v>
      </c>
      <c r="C31" s="5"/>
      <c r="D31" s="55">
        <v>0.11356852946975171</v>
      </c>
      <c r="E31" s="55">
        <v>2.5214285777521717E-2</v>
      </c>
      <c r="F31" s="55">
        <v>2.6124500056611093E-3</v>
      </c>
      <c r="G31" s="59"/>
      <c r="H31" s="59"/>
      <c r="I31" s="61"/>
      <c r="J31" s="2"/>
    </row>
    <row r="32" spans="2:16" x14ac:dyDescent="0.25">
      <c r="B32" s="5" t="s">
        <v>5</v>
      </c>
      <c r="C32" s="5"/>
      <c r="D32" s="55">
        <v>6.9406200925677522E-2</v>
      </c>
      <c r="E32" s="55">
        <v>4.1194882616499395E-2</v>
      </c>
      <c r="F32" s="55">
        <v>2.5684285101730685E-3</v>
      </c>
      <c r="G32" s="52"/>
      <c r="H32" s="52"/>
      <c r="I32" s="53"/>
    </row>
    <row r="33" spans="2:9" x14ac:dyDescent="0.25">
      <c r="B33" s="5" t="s">
        <v>10</v>
      </c>
      <c r="C33" s="5"/>
      <c r="D33" s="55">
        <v>6.6399932373970613E-2</v>
      </c>
      <c r="E33" s="55">
        <v>-3.6232312629526531E-2</v>
      </c>
      <c r="F33" s="55">
        <v>-2.3347979037931718E-3</v>
      </c>
      <c r="G33" s="52"/>
      <c r="H33" s="52"/>
      <c r="I33" s="53"/>
    </row>
    <row r="34" spans="2:9" x14ac:dyDescent="0.25">
      <c r="B34" s="5" t="s">
        <v>8</v>
      </c>
      <c r="C34" s="5"/>
      <c r="D34" s="55">
        <v>4.670171734973199E-2</v>
      </c>
      <c r="E34" s="55">
        <v>-3.8017234593999971E-3</v>
      </c>
      <c r="F34" s="55">
        <v>-1.6669614322067087E-4</v>
      </c>
      <c r="G34" s="52"/>
      <c r="H34" s="52"/>
      <c r="I34" s="53"/>
    </row>
    <row r="35" spans="2:9" x14ac:dyDescent="0.25">
      <c r="B35" s="5" t="s">
        <v>15</v>
      </c>
      <c r="C35" s="5"/>
      <c r="D35" s="55">
        <v>4.3744725028969533E-2</v>
      </c>
      <c r="E35" s="55">
        <v>5.0041607528873433E-2</v>
      </c>
      <c r="F35" s="55">
        <v>1.9498823106912245E-3</v>
      </c>
      <c r="G35" s="52"/>
      <c r="H35" s="52"/>
      <c r="I35" s="53"/>
    </row>
    <row r="36" spans="2:9" x14ac:dyDescent="0.25">
      <c r="B36" s="5" t="s">
        <v>12</v>
      </c>
      <c r="C36" s="5"/>
      <c r="D36" s="55">
        <v>4.1285287602558007E-2</v>
      </c>
      <c r="E36" s="55">
        <v>2.0575579366551633E-2</v>
      </c>
      <c r="F36" s="55">
        <v>7.7850280046655278E-4</v>
      </c>
      <c r="G36" s="52"/>
      <c r="H36" s="52"/>
      <c r="I36" s="53"/>
    </row>
    <row r="37" spans="2:9" x14ac:dyDescent="0.25">
      <c r="B37" s="5" t="s">
        <v>13</v>
      </c>
      <c r="C37" s="5"/>
      <c r="D37" s="55">
        <v>2.755377903475497E-2</v>
      </c>
      <c r="E37" s="55">
        <v>4.1131052379790756E-2</v>
      </c>
      <c r="F37" s="55">
        <v>1.0181307565177776E-3</v>
      </c>
      <c r="G37" s="52"/>
      <c r="H37" s="52"/>
      <c r="I37" s="53"/>
    </row>
    <row r="38" spans="2:9" x14ac:dyDescent="0.25">
      <c r="B38" s="5" t="s">
        <v>14</v>
      </c>
      <c r="C38" s="5"/>
      <c r="D38" s="55">
        <v>1.9591789462987789E-2</v>
      </c>
      <c r="E38" s="55">
        <v>8.0907462883033299E-2</v>
      </c>
      <c r="F38" s="55">
        <v>1.3716147178507029E-3</v>
      </c>
      <c r="G38" s="52"/>
      <c r="H38" s="52"/>
      <c r="I38" s="53"/>
    </row>
    <row r="39" spans="2:9" x14ac:dyDescent="0.25">
      <c r="B39" s="5" t="s">
        <v>9</v>
      </c>
      <c r="C39" s="5"/>
      <c r="D39" s="55">
        <v>6.0169240162333201E-3</v>
      </c>
      <c r="E39" s="55">
        <v>2.0641495120328646E-2</v>
      </c>
      <c r="F39" s="55">
        <v>1.1381524077491051E-4</v>
      </c>
      <c r="G39" s="52"/>
      <c r="H39" s="52"/>
      <c r="I39" s="53"/>
    </row>
    <row r="40" spans="2:9" x14ac:dyDescent="0.25">
      <c r="B40" s="5" t="s">
        <v>6</v>
      </c>
      <c r="C40" s="5"/>
      <c r="D40" s="55">
        <v>5.5290283578376574E-4</v>
      </c>
      <c r="E40" s="55">
        <v>3.5180449239911926E-2</v>
      </c>
      <c r="F40" s="55">
        <v>1.7574869190927181E-5</v>
      </c>
      <c r="G40" s="52"/>
      <c r="H40" s="52"/>
      <c r="I40" s="53"/>
    </row>
  </sheetData>
  <sortState ref="B29:F40">
    <sortCondition descending="1" ref="D29:D40"/>
  </sortState>
  <mergeCells count="4">
    <mergeCell ref="B23:O23"/>
    <mergeCell ref="B1:O2"/>
    <mergeCell ref="B6:O6"/>
    <mergeCell ref="B7:O7"/>
  </mergeCells>
  <pageMargins left="0.7" right="0.7" top="0.75" bottom="0.75" header="0.3" footer="0.3"/>
  <pageSetup orientation="portrait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P40"/>
  <sheetViews>
    <sheetView zoomScaleNormal="100" workbookViewId="0">
      <selection activeCell="B4" sqref="B4"/>
    </sheetView>
  </sheetViews>
  <sheetFormatPr baseColWidth="10" defaultColWidth="0" defaultRowHeight="15" x14ac:dyDescent="0.25"/>
  <cols>
    <col min="1" max="16" width="11.7109375" style="1" customWidth="1"/>
    <col min="17" max="16384" width="11.42578125" style="1" hidden="1"/>
  </cols>
  <sheetData>
    <row r="1" spans="2:15" ht="15" customHeight="1" x14ac:dyDescent="0.25">
      <c r="B1" s="100" t="s">
        <v>80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</row>
    <row r="2" spans="2:15" ht="15" customHeight="1" x14ac:dyDescent="0.25"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</row>
    <row r="3" spans="2:15" x14ac:dyDescent="0.25">
      <c r="B3" s="7"/>
      <c r="C3" s="8"/>
      <c r="D3" s="8"/>
      <c r="E3" s="8"/>
      <c r="F3" s="8"/>
      <c r="G3" s="7"/>
      <c r="H3" s="9"/>
      <c r="I3" s="9"/>
      <c r="J3" s="9"/>
      <c r="K3" s="9"/>
      <c r="L3" s="7"/>
      <c r="M3" s="10"/>
      <c r="N3" s="10"/>
      <c r="O3" s="10"/>
    </row>
    <row r="4" spans="2:15" x14ac:dyDescent="0.2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2:15" x14ac:dyDescent="0.2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2:15" x14ac:dyDescent="0.25">
      <c r="B6" s="96" t="s">
        <v>63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</row>
    <row r="7" spans="2:15" x14ac:dyDescent="0.25">
      <c r="B7" s="87" t="s">
        <v>22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</row>
    <row r="8" spans="2:15" ht="45" x14ac:dyDescent="0.25">
      <c r="B8" s="20" t="s">
        <v>4</v>
      </c>
      <c r="C8" s="21" t="s">
        <v>5</v>
      </c>
      <c r="D8" s="21" t="s">
        <v>6</v>
      </c>
      <c r="E8" s="21" t="s">
        <v>7</v>
      </c>
      <c r="F8" s="21" t="s">
        <v>8</v>
      </c>
      <c r="G8" s="21" t="s">
        <v>9</v>
      </c>
      <c r="H8" s="21" t="s">
        <v>10</v>
      </c>
      <c r="I8" s="21" t="s">
        <v>11</v>
      </c>
      <c r="J8" s="21" t="s">
        <v>12</v>
      </c>
      <c r="K8" s="21" t="s">
        <v>13</v>
      </c>
      <c r="L8" s="21" t="s">
        <v>14</v>
      </c>
      <c r="M8" s="21" t="s">
        <v>15</v>
      </c>
      <c r="N8" s="21" t="s">
        <v>16</v>
      </c>
      <c r="O8" s="21" t="s">
        <v>17</v>
      </c>
    </row>
    <row r="9" spans="2:15" x14ac:dyDescent="0.25">
      <c r="B9" s="17">
        <v>2007</v>
      </c>
      <c r="C9" s="22">
        <v>70949</v>
      </c>
      <c r="D9" s="22">
        <v>187312</v>
      </c>
      <c r="E9" s="22">
        <v>2988110</v>
      </c>
      <c r="F9" s="22">
        <v>2816476</v>
      </c>
      <c r="G9" s="22">
        <v>269088</v>
      </c>
      <c r="H9" s="22">
        <v>339913</v>
      </c>
      <c r="I9" s="22">
        <v>128571</v>
      </c>
      <c r="J9" s="22">
        <v>125644</v>
      </c>
      <c r="K9" s="22">
        <v>62132</v>
      </c>
      <c r="L9" s="22">
        <v>33205</v>
      </c>
      <c r="M9" s="22">
        <v>133659</v>
      </c>
      <c r="N9" s="22">
        <v>370041</v>
      </c>
      <c r="O9" s="22">
        <v>7525100</v>
      </c>
    </row>
    <row r="10" spans="2:15" x14ac:dyDescent="0.25">
      <c r="B10" s="17">
        <v>2008</v>
      </c>
      <c r="C10" s="22">
        <v>84376</v>
      </c>
      <c r="D10" s="22">
        <v>132696</v>
      </c>
      <c r="E10" s="22">
        <v>3160090</v>
      </c>
      <c r="F10" s="22">
        <v>3712723</v>
      </c>
      <c r="G10" s="22">
        <v>327332</v>
      </c>
      <c r="H10" s="22">
        <v>323865</v>
      </c>
      <c r="I10" s="22">
        <v>141466</v>
      </c>
      <c r="J10" s="22">
        <v>131771</v>
      </c>
      <c r="K10" s="22">
        <v>67973</v>
      </c>
      <c r="L10" s="22">
        <v>38915</v>
      </c>
      <c r="M10" s="22">
        <v>148221</v>
      </c>
      <c r="N10" s="22">
        <v>394191</v>
      </c>
      <c r="O10" s="22">
        <v>8663619</v>
      </c>
    </row>
    <row r="11" spans="2:15" x14ac:dyDescent="0.25">
      <c r="B11" s="17">
        <v>2009</v>
      </c>
      <c r="C11" s="22">
        <v>79572</v>
      </c>
      <c r="D11" s="22">
        <v>83651</v>
      </c>
      <c r="E11" s="22">
        <v>3241596</v>
      </c>
      <c r="F11" s="22">
        <v>3427298</v>
      </c>
      <c r="G11" s="22">
        <v>314971</v>
      </c>
      <c r="H11" s="22">
        <v>331907</v>
      </c>
      <c r="I11" s="22">
        <v>138232</v>
      </c>
      <c r="J11" s="22">
        <v>125342</v>
      </c>
      <c r="K11" s="22">
        <v>68582</v>
      </c>
      <c r="L11" s="22">
        <v>40969</v>
      </c>
      <c r="M11" s="22">
        <v>178163</v>
      </c>
      <c r="N11" s="22">
        <v>406020</v>
      </c>
      <c r="O11" s="22">
        <v>8436303</v>
      </c>
    </row>
    <row r="12" spans="2:15" x14ac:dyDescent="0.25">
      <c r="B12" s="17">
        <v>2010</v>
      </c>
      <c r="C12" s="22">
        <v>81596</v>
      </c>
      <c r="D12" s="22">
        <v>87820</v>
      </c>
      <c r="E12" s="22">
        <v>3099916</v>
      </c>
      <c r="F12" s="22">
        <v>3416215</v>
      </c>
      <c r="G12" s="22">
        <v>354224</v>
      </c>
      <c r="H12" s="22">
        <v>398953</v>
      </c>
      <c r="I12" s="22">
        <v>153253</v>
      </c>
      <c r="J12" s="22">
        <v>134675</v>
      </c>
      <c r="K12" s="22">
        <v>73468</v>
      </c>
      <c r="L12" s="22">
        <v>46456</v>
      </c>
      <c r="M12" s="22">
        <v>194063</v>
      </c>
      <c r="N12" s="22">
        <v>416369</v>
      </c>
      <c r="O12" s="22">
        <v>8457008</v>
      </c>
    </row>
    <row r="13" spans="2:15" x14ac:dyDescent="0.25">
      <c r="B13" s="17">
        <v>2011</v>
      </c>
      <c r="C13" s="22">
        <v>88823</v>
      </c>
      <c r="D13" s="22">
        <v>101998</v>
      </c>
      <c r="E13" s="22">
        <v>2542966</v>
      </c>
      <c r="F13" s="22">
        <v>3346471</v>
      </c>
      <c r="G13" s="22">
        <v>248071</v>
      </c>
      <c r="H13" s="22">
        <v>383771</v>
      </c>
      <c r="I13" s="22">
        <v>163782</v>
      </c>
      <c r="J13" s="22">
        <v>145038</v>
      </c>
      <c r="K13" s="22">
        <v>80263</v>
      </c>
      <c r="L13" s="22">
        <v>51149</v>
      </c>
      <c r="M13" s="22">
        <v>200005</v>
      </c>
      <c r="N13" s="22">
        <v>432932</v>
      </c>
      <c r="O13" s="22">
        <v>7785269</v>
      </c>
    </row>
    <row r="14" spans="2:15" x14ac:dyDescent="0.25">
      <c r="B14" s="17">
        <v>2012</v>
      </c>
      <c r="C14" s="22">
        <v>86217</v>
      </c>
      <c r="D14" s="22">
        <v>53017</v>
      </c>
      <c r="E14" s="22">
        <v>2668122</v>
      </c>
      <c r="F14" s="22">
        <v>3143692</v>
      </c>
      <c r="G14" s="22">
        <v>182144</v>
      </c>
      <c r="H14" s="22">
        <v>478686</v>
      </c>
      <c r="I14" s="22">
        <v>175819</v>
      </c>
      <c r="J14" s="22">
        <v>148218</v>
      </c>
      <c r="K14" s="22">
        <v>87330</v>
      </c>
      <c r="L14" s="22">
        <v>59191</v>
      </c>
      <c r="M14" s="22">
        <v>216910</v>
      </c>
      <c r="N14" s="22">
        <v>457454</v>
      </c>
      <c r="O14" s="22">
        <v>7756800</v>
      </c>
    </row>
    <row r="15" spans="2:15" x14ac:dyDescent="0.25">
      <c r="B15" s="17">
        <v>2013</v>
      </c>
      <c r="C15" s="22">
        <v>98186</v>
      </c>
      <c r="D15" s="22">
        <v>41896</v>
      </c>
      <c r="E15" s="22">
        <v>2667579</v>
      </c>
      <c r="F15" s="22">
        <v>3802821</v>
      </c>
      <c r="G15" s="22">
        <v>274347</v>
      </c>
      <c r="H15" s="22">
        <v>523840</v>
      </c>
      <c r="I15" s="22">
        <v>184488</v>
      </c>
      <c r="J15" s="22">
        <v>154662</v>
      </c>
      <c r="K15" s="22">
        <v>93104</v>
      </c>
      <c r="L15" s="22">
        <v>64057</v>
      </c>
      <c r="M15" s="22">
        <v>218645</v>
      </c>
      <c r="N15" s="22">
        <v>475044</v>
      </c>
      <c r="O15" s="22">
        <v>8598669</v>
      </c>
    </row>
    <row r="16" spans="2:15" x14ac:dyDescent="0.25">
      <c r="B16" s="17">
        <v>2014</v>
      </c>
      <c r="C16" s="22">
        <v>89191</v>
      </c>
      <c r="D16" s="22">
        <v>53097</v>
      </c>
      <c r="E16" s="22">
        <v>2699586</v>
      </c>
      <c r="F16" s="22">
        <v>3675295</v>
      </c>
      <c r="G16" s="22">
        <v>97468</v>
      </c>
      <c r="H16" s="22">
        <v>530410</v>
      </c>
      <c r="I16" s="22">
        <v>190029</v>
      </c>
      <c r="J16" s="22">
        <v>157415</v>
      </c>
      <c r="K16" s="22">
        <v>95326</v>
      </c>
      <c r="L16" s="22">
        <v>69154</v>
      </c>
      <c r="M16" s="22">
        <v>225045</v>
      </c>
      <c r="N16" s="22">
        <v>490353</v>
      </c>
      <c r="O16" s="22">
        <v>8372369</v>
      </c>
    </row>
    <row r="17" spans="2:16" x14ac:dyDescent="0.25">
      <c r="B17" s="17">
        <v>2015</v>
      </c>
      <c r="C17" s="22">
        <v>92374</v>
      </c>
      <c r="D17" s="22">
        <v>52155</v>
      </c>
      <c r="E17" s="22">
        <v>2787631</v>
      </c>
      <c r="F17" s="22">
        <v>3845540</v>
      </c>
      <c r="G17" s="22">
        <v>153986</v>
      </c>
      <c r="H17" s="22">
        <v>510601</v>
      </c>
      <c r="I17" s="22">
        <v>199197</v>
      </c>
      <c r="J17" s="22">
        <v>159794</v>
      </c>
      <c r="K17" s="22">
        <v>98049</v>
      </c>
      <c r="L17" s="22">
        <v>76909</v>
      </c>
      <c r="M17" s="22">
        <v>228434</v>
      </c>
      <c r="N17" s="22">
        <v>509119</v>
      </c>
      <c r="O17" s="22">
        <v>8713789</v>
      </c>
    </row>
    <row r="18" spans="2:16" x14ac:dyDescent="0.25">
      <c r="B18" s="17">
        <v>2016</v>
      </c>
      <c r="C18" s="22">
        <v>82294</v>
      </c>
      <c r="D18" s="22">
        <v>39580</v>
      </c>
      <c r="E18" s="22">
        <v>2587892</v>
      </c>
      <c r="F18" s="22">
        <v>3655161</v>
      </c>
      <c r="G18" s="22">
        <v>312563</v>
      </c>
      <c r="H18" s="22">
        <v>543392</v>
      </c>
      <c r="I18" s="22">
        <v>202385</v>
      </c>
      <c r="J18" s="22">
        <v>164950</v>
      </c>
      <c r="K18" s="22">
        <v>98927</v>
      </c>
      <c r="L18" s="22">
        <v>85231</v>
      </c>
      <c r="M18" s="22">
        <v>230874</v>
      </c>
      <c r="N18" s="22">
        <v>531497</v>
      </c>
      <c r="O18" s="22">
        <v>8534746</v>
      </c>
    </row>
    <row r="19" spans="2:16" x14ac:dyDescent="0.25">
      <c r="B19" s="27" t="s">
        <v>23</v>
      </c>
      <c r="C19" s="28">
        <v>86317.65462041687</v>
      </c>
      <c r="D19" s="28">
        <v>44688.852556341619</v>
      </c>
      <c r="E19" s="28">
        <v>2361311.2567042899</v>
      </c>
      <c r="F19" s="28">
        <v>3975451.6842549499</v>
      </c>
      <c r="G19" s="28">
        <v>298730.71443375701</v>
      </c>
      <c r="H19" s="28">
        <v>549613.21906190296</v>
      </c>
      <c r="I19" s="28">
        <v>205398.749259537</v>
      </c>
      <c r="J19" s="28">
        <v>170996.58651932699</v>
      </c>
      <c r="K19" s="28">
        <v>101545.236623199</v>
      </c>
      <c r="L19" s="28">
        <v>93525.919992946234</v>
      </c>
      <c r="M19" s="28">
        <v>233754.239514093</v>
      </c>
      <c r="N19" s="28">
        <v>551220.26124060096</v>
      </c>
      <c r="O19" s="28">
        <f>SUM(C19:N19)</f>
        <v>8672554.3747813608</v>
      </c>
      <c r="P19" s="49">
        <f>+O19/1000</f>
        <v>8672.5543747813608</v>
      </c>
    </row>
    <row r="20" spans="2:16" x14ac:dyDescent="0.25">
      <c r="B20" s="23" t="s">
        <v>20</v>
      </c>
      <c r="C20" s="24">
        <f>+C18/$O$18</f>
        <v>9.6422318836436368E-3</v>
      </c>
      <c r="D20" s="24">
        <f t="shared" ref="D20:N20" si="0">+D18/$O$18</f>
        <v>4.6375135241283104E-3</v>
      </c>
      <c r="E20" s="24">
        <f t="shared" si="0"/>
        <v>0.30321839689195201</v>
      </c>
      <c r="F20" s="24">
        <f t="shared" si="0"/>
        <v>0.42826828121188376</v>
      </c>
      <c r="G20" s="24">
        <f t="shared" si="0"/>
        <v>3.6622413836334439E-2</v>
      </c>
      <c r="H20" s="24">
        <f t="shared" si="0"/>
        <v>6.3668209926809771E-2</v>
      </c>
      <c r="I20" s="24">
        <f t="shared" si="0"/>
        <v>2.3713066563433756E-2</v>
      </c>
      <c r="J20" s="24">
        <f t="shared" si="0"/>
        <v>1.932687862064085E-2</v>
      </c>
      <c r="K20" s="24">
        <f t="shared" si="0"/>
        <v>1.1591088943947482E-2</v>
      </c>
      <c r="L20" s="24">
        <f t="shared" si="0"/>
        <v>9.98635460270288E-3</v>
      </c>
      <c r="M20" s="24">
        <f t="shared" si="0"/>
        <v>2.7051068655118735E-2</v>
      </c>
      <c r="N20" s="24">
        <f t="shared" si="0"/>
        <v>6.2274495339404358E-2</v>
      </c>
      <c r="O20" s="24">
        <f t="shared" ref="O20:O21" si="1">SUM(C20:N20)</f>
        <v>1</v>
      </c>
    </row>
    <row r="21" spans="2:16" x14ac:dyDescent="0.25">
      <c r="B21" s="23" t="s">
        <v>21</v>
      </c>
      <c r="C21" s="24">
        <f>+C19/$O$19</f>
        <v>9.9529678212704181E-3</v>
      </c>
      <c r="D21" s="24">
        <f t="shared" ref="D21:N21" si="2">+D19/$O$19</f>
        <v>5.1529054330625912E-3</v>
      </c>
      <c r="E21" s="24">
        <f t="shared" si="2"/>
        <v>0.27227402154671643</v>
      </c>
      <c r="F21" s="24">
        <f t="shared" si="2"/>
        <v>0.45839455279923486</v>
      </c>
      <c r="G21" s="24">
        <f t="shared" si="2"/>
        <v>3.4445527986820858E-2</v>
      </c>
      <c r="H21" s="24">
        <f t="shared" si="2"/>
        <v>6.3373856802801415E-2</v>
      </c>
      <c r="I21" s="24">
        <f t="shared" si="2"/>
        <v>2.3683766095120642E-2</v>
      </c>
      <c r="J21" s="24">
        <f t="shared" si="2"/>
        <v>1.971698061837034E-2</v>
      </c>
      <c r="K21" s="24">
        <f t="shared" si="2"/>
        <v>1.1708803685160982E-2</v>
      </c>
      <c r="L21" s="24">
        <f t="shared" si="2"/>
        <v>1.0784126100714596E-2</v>
      </c>
      <c r="M21" s="24">
        <f t="shared" si="2"/>
        <v>2.6953332249356587E-2</v>
      </c>
      <c r="N21" s="24">
        <f t="shared" si="2"/>
        <v>6.3559158861370355E-2</v>
      </c>
      <c r="O21" s="24">
        <f t="shared" si="1"/>
        <v>1.0000000000000002</v>
      </c>
    </row>
    <row r="22" spans="2:16" x14ac:dyDescent="0.25">
      <c r="B22" s="25" t="s">
        <v>24</v>
      </c>
      <c r="C22" s="26">
        <f>+C19/C18-1</f>
        <v>4.8893657136812818E-2</v>
      </c>
      <c r="D22" s="26">
        <f t="shared" ref="D22:N22" si="3">+D19/D18-1</f>
        <v>0.12907661840175888</v>
      </c>
      <c r="E22" s="26">
        <f t="shared" si="3"/>
        <v>-8.755417277680444E-2</v>
      </c>
      <c r="F22" s="26">
        <f t="shared" si="3"/>
        <v>8.7626970263402937E-2</v>
      </c>
      <c r="G22" s="26">
        <f t="shared" si="3"/>
        <v>-4.4254392126524822E-2</v>
      </c>
      <c r="H22" s="26">
        <f t="shared" si="3"/>
        <v>1.1448860236998204E-2</v>
      </c>
      <c r="I22" s="26">
        <f t="shared" si="3"/>
        <v>1.4891169106094893E-2</v>
      </c>
      <c r="J22" s="26">
        <f t="shared" si="3"/>
        <v>3.6657087113228126E-2</v>
      </c>
      <c r="K22" s="26">
        <f t="shared" si="3"/>
        <v>2.6466350169306763E-2</v>
      </c>
      <c r="L22" s="26">
        <f t="shared" si="3"/>
        <v>9.7322804999897095E-2</v>
      </c>
      <c r="M22" s="26">
        <f t="shared" si="3"/>
        <v>1.2475374074573109E-2</v>
      </c>
      <c r="N22" s="26">
        <f t="shared" si="3"/>
        <v>3.7108885357021615E-2</v>
      </c>
      <c r="O22" s="26">
        <f>+O19/O18-1</f>
        <v>1.614674587636955E-2</v>
      </c>
    </row>
    <row r="23" spans="2:16" x14ac:dyDescent="0.25">
      <c r="B23" s="88" t="s">
        <v>19</v>
      </c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</row>
    <row r="24" spans="2:16" x14ac:dyDescent="0.25">
      <c r="B24" s="16" t="s">
        <v>18</v>
      </c>
    </row>
    <row r="25" spans="2:16" x14ac:dyDescent="0.25">
      <c r="B25" s="50" t="s">
        <v>50</v>
      </c>
      <c r="C25" s="51">
        <f>+C20*C22</f>
        <v>4.7144397975251679E-4</v>
      </c>
      <c r="D25" s="51">
        <f t="shared" ref="D25:N25" si="4">+D20*D22</f>
        <v>5.9859456348690593E-4</v>
      </c>
      <c r="E25" s="51">
        <f t="shared" si="4"/>
        <v>-2.654803591058363E-2</v>
      </c>
      <c r="F25" s="51">
        <f t="shared" si="4"/>
        <v>3.7527851942512423E-2</v>
      </c>
      <c r="G25" s="51">
        <f t="shared" si="4"/>
        <v>-1.6207026625330125E-3</v>
      </c>
      <c r="H25" s="51">
        <f t="shared" si="4"/>
        <v>7.2892843699190674E-4</v>
      </c>
      <c r="I25" s="51">
        <f t="shared" si="4"/>
        <v>3.5311528422017651E-4</v>
      </c>
      <c r="J25" s="51">
        <f t="shared" si="4"/>
        <v>7.0846707322361788E-4</v>
      </c>
      <c r="K25" s="51">
        <f t="shared" si="4"/>
        <v>3.0677381883409421E-4</v>
      </c>
      <c r="L25" s="51">
        <f t="shared" si="4"/>
        <v>9.719000416586772E-4</v>
      </c>
      <c r="M25" s="51">
        <f t="shared" si="4"/>
        <v>3.3747220058956553E-4</v>
      </c>
      <c r="N25" s="51">
        <f t="shared" si="4"/>
        <v>2.3109371082163334E-3</v>
      </c>
      <c r="O25" s="51">
        <f>SUM(C25:N25)</f>
        <v>1.6146745876369575E-2</v>
      </c>
    </row>
    <row r="26" spans="2:16" x14ac:dyDescent="0.25">
      <c r="C26" s="52"/>
      <c r="D26" s="52"/>
      <c r="E26" s="52"/>
      <c r="F26" s="52"/>
      <c r="G26" s="52"/>
      <c r="H26" s="52"/>
      <c r="I26" s="52"/>
      <c r="J26" s="52"/>
      <c r="K26" s="52"/>
    </row>
    <row r="28" spans="2:16" x14ac:dyDescent="0.25">
      <c r="B28" s="54" t="s">
        <v>49</v>
      </c>
      <c r="C28" s="54"/>
      <c r="D28" s="54" t="s">
        <v>48</v>
      </c>
      <c r="E28" s="57" t="s">
        <v>59</v>
      </c>
      <c r="F28" s="58" t="s">
        <v>51</v>
      </c>
      <c r="G28" s="59"/>
      <c r="H28" s="59"/>
      <c r="I28" s="60"/>
      <c r="J28" s="2"/>
    </row>
    <row r="29" spans="2:16" x14ac:dyDescent="0.25">
      <c r="B29" s="5" t="s">
        <v>8</v>
      </c>
      <c r="C29" s="5"/>
      <c r="D29" s="55">
        <v>0.45839455279923486</v>
      </c>
      <c r="E29" s="55">
        <v>8.7626970263402937E-2</v>
      </c>
      <c r="F29" s="55">
        <v>3.7527851942512423E-2</v>
      </c>
      <c r="G29" s="59"/>
      <c r="H29" s="59"/>
      <c r="I29" s="61"/>
      <c r="J29" s="62"/>
      <c r="K29" s="33"/>
      <c r="L29" s="33"/>
      <c r="M29" s="33"/>
      <c r="N29" s="33"/>
      <c r="O29" s="33"/>
    </row>
    <row r="30" spans="2:16" x14ac:dyDescent="0.25">
      <c r="B30" s="5" t="s">
        <v>7</v>
      </c>
      <c r="C30" s="5"/>
      <c r="D30" s="55">
        <v>0.27227402154671643</v>
      </c>
      <c r="E30" s="55">
        <v>-8.755417277680444E-2</v>
      </c>
      <c r="F30" s="55">
        <v>-2.654803591058363E-2</v>
      </c>
      <c r="G30" s="59"/>
      <c r="H30" s="59"/>
      <c r="I30" s="61"/>
      <c r="J30" s="2"/>
    </row>
    <row r="31" spans="2:16" x14ac:dyDescent="0.25">
      <c r="B31" s="5" t="s">
        <v>16</v>
      </c>
      <c r="C31" s="5"/>
      <c r="D31" s="55">
        <v>6.3559158861370355E-2</v>
      </c>
      <c r="E31" s="55">
        <v>3.7108885357021615E-2</v>
      </c>
      <c r="F31" s="55">
        <v>2.3109371082163334E-3</v>
      </c>
      <c r="G31" s="59"/>
      <c r="H31" s="59"/>
      <c r="I31" s="61"/>
      <c r="J31" s="2"/>
    </row>
    <row r="32" spans="2:16" x14ac:dyDescent="0.25">
      <c r="B32" s="5" t="s">
        <v>10</v>
      </c>
      <c r="C32" s="5"/>
      <c r="D32" s="55">
        <v>6.3373856802801415E-2</v>
      </c>
      <c r="E32" s="55">
        <v>1.1448860236998204E-2</v>
      </c>
      <c r="F32" s="55">
        <v>7.2892843699190674E-4</v>
      </c>
      <c r="G32" s="59"/>
      <c r="H32" s="59"/>
      <c r="I32" s="61"/>
      <c r="J32" s="2"/>
    </row>
    <row r="33" spans="2:10" x14ac:dyDescent="0.25">
      <c r="B33" s="5" t="s">
        <v>9</v>
      </c>
      <c r="C33" s="5"/>
      <c r="D33" s="55">
        <v>3.4445527986820858E-2</v>
      </c>
      <c r="E33" s="55">
        <v>-4.4254392126524822E-2</v>
      </c>
      <c r="F33" s="55">
        <v>-1.6207026625330125E-3</v>
      </c>
      <c r="G33" s="63"/>
      <c r="H33" s="59"/>
      <c r="I33" s="61"/>
      <c r="J33" s="2"/>
    </row>
    <row r="34" spans="2:10" x14ac:dyDescent="0.25">
      <c r="B34" s="5" t="s">
        <v>15</v>
      </c>
      <c r="C34" s="5"/>
      <c r="D34" s="55">
        <v>2.6953332249356587E-2</v>
      </c>
      <c r="E34" s="55">
        <v>1.2475374074573109E-2</v>
      </c>
      <c r="F34" s="55">
        <v>3.3747220058956553E-4</v>
      </c>
      <c r="G34" s="52"/>
      <c r="H34" s="52"/>
      <c r="I34" s="53"/>
    </row>
    <row r="35" spans="2:10" x14ac:dyDescent="0.25">
      <c r="B35" s="5" t="s">
        <v>11</v>
      </c>
      <c r="C35" s="5"/>
      <c r="D35" s="55">
        <v>2.3683766095120642E-2</v>
      </c>
      <c r="E35" s="55">
        <v>1.4891169106094893E-2</v>
      </c>
      <c r="F35" s="55">
        <v>3.5311528422017651E-4</v>
      </c>
      <c r="G35" s="52"/>
      <c r="H35" s="52"/>
      <c r="I35" s="53"/>
    </row>
    <row r="36" spans="2:10" x14ac:dyDescent="0.25">
      <c r="B36" s="5" t="s">
        <v>12</v>
      </c>
      <c r="C36" s="5"/>
      <c r="D36" s="55">
        <v>1.971698061837034E-2</v>
      </c>
      <c r="E36" s="55">
        <v>3.6657087113228126E-2</v>
      </c>
      <c r="F36" s="55">
        <v>7.0846707322361788E-4</v>
      </c>
      <c r="G36" s="52"/>
      <c r="H36" s="52"/>
      <c r="I36" s="53"/>
    </row>
    <row r="37" spans="2:10" x14ac:dyDescent="0.25">
      <c r="B37" s="5" t="s">
        <v>13</v>
      </c>
      <c r="C37" s="5"/>
      <c r="D37" s="55">
        <v>1.1708803685160982E-2</v>
      </c>
      <c r="E37" s="55">
        <v>2.6466350169306763E-2</v>
      </c>
      <c r="F37" s="55">
        <v>3.0677381883409421E-4</v>
      </c>
      <c r="G37" s="52"/>
      <c r="H37" s="52"/>
      <c r="I37" s="53"/>
    </row>
    <row r="38" spans="2:10" x14ac:dyDescent="0.25">
      <c r="B38" s="5" t="s">
        <v>14</v>
      </c>
      <c r="C38" s="5"/>
      <c r="D38" s="55">
        <v>1.0784126100714596E-2</v>
      </c>
      <c r="E38" s="55">
        <v>9.7322804999897095E-2</v>
      </c>
      <c r="F38" s="55">
        <v>9.719000416586772E-4</v>
      </c>
      <c r="G38" s="52"/>
      <c r="H38" s="52"/>
      <c r="I38" s="53"/>
    </row>
    <row r="39" spans="2:10" x14ac:dyDescent="0.25">
      <c r="B39" s="5" t="s">
        <v>5</v>
      </c>
      <c r="C39" s="5"/>
      <c r="D39" s="55">
        <v>9.9529678212704181E-3</v>
      </c>
      <c r="E39" s="55">
        <v>4.8893657136812818E-2</v>
      </c>
      <c r="F39" s="55">
        <v>4.7144397975251679E-4</v>
      </c>
      <c r="G39" s="52"/>
      <c r="H39" s="52"/>
      <c r="I39" s="53"/>
    </row>
    <row r="40" spans="2:10" x14ac:dyDescent="0.25">
      <c r="B40" s="5" t="s">
        <v>6</v>
      </c>
      <c r="C40" s="5"/>
      <c r="D40" s="55">
        <v>5.1529054330625912E-3</v>
      </c>
      <c r="E40" s="55">
        <v>0.12907661840175888</v>
      </c>
      <c r="F40" s="55">
        <v>5.9859456348690593E-4</v>
      </c>
      <c r="G40" s="52"/>
      <c r="H40" s="52"/>
      <c r="I40" s="53"/>
    </row>
  </sheetData>
  <sortState ref="B29:F40">
    <sortCondition descending="1" ref="D29:D40"/>
  </sortState>
  <mergeCells count="4">
    <mergeCell ref="B6:O6"/>
    <mergeCell ref="B7:O7"/>
    <mergeCell ref="B23:O23"/>
    <mergeCell ref="B1:O2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"/>
  <sheetViews>
    <sheetView zoomScaleNormal="100" workbookViewId="0">
      <selection activeCell="C4" sqref="C4"/>
    </sheetView>
  </sheetViews>
  <sheetFormatPr baseColWidth="10" defaultColWidth="0" defaultRowHeight="15" x14ac:dyDescent="0.25"/>
  <cols>
    <col min="1" max="16" width="11.7109375" style="1" customWidth="1"/>
    <col min="17" max="16384" width="11.42578125" style="1" hidden="1"/>
  </cols>
  <sheetData>
    <row r="1" spans="2:16" ht="15" customHeight="1" x14ac:dyDescent="0.25">
      <c r="B1" s="100" t="s">
        <v>81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</row>
    <row r="2" spans="2:16" ht="15" customHeight="1" x14ac:dyDescent="0.25"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</row>
    <row r="3" spans="2:16" x14ac:dyDescent="0.25">
      <c r="B3" s="7"/>
      <c r="C3" s="8"/>
      <c r="D3" s="8"/>
      <c r="E3" s="8"/>
      <c r="F3" s="8"/>
      <c r="G3" s="7"/>
      <c r="H3" s="9"/>
      <c r="I3" s="9"/>
      <c r="J3" s="9"/>
      <c r="K3" s="9"/>
      <c r="L3" s="7"/>
      <c r="M3" s="10"/>
      <c r="N3" s="10"/>
      <c r="O3" s="10"/>
    </row>
    <row r="4" spans="2:16" x14ac:dyDescent="0.2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2:16" x14ac:dyDescent="0.2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2:16" x14ac:dyDescent="0.25">
      <c r="B6" s="96" t="s">
        <v>64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</row>
    <row r="7" spans="2:16" x14ac:dyDescent="0.25">
      <c r="B7" s="87" t="s">
        <v>22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</row>
    <row r="8" spans="2:16" ht="45" x14ac:dyDescent="0.25">
      <c r="B8" s="20" t="s">
        <v>4</v>
      </c>
      <c r="C8" s="21" t="s">
        <v>5</v>
      </c>
      <c r="D8" s="21" t="s">
        <v>6</v>
      </c>
      <c r="E8" s="21" t="s">
        <v>7</v>
      </c>
      <c r="F8" s="21" t="s">
        <v>8</v>
      </c>
      <c r="G8" s="21" t="s">
        <v>9</v>
      </c>
      <c r="H8" s="21" t="s">
        <v>10</v>
      </c>
      <c r="I8" s="21" t="s">
        <v>11</v>
      </c>
      <c r="J8" s="21" t="s">
        <v>12</v>
      </c>
      <c r="K8" s="21" t="s">
        <v>13</v>
      </c>
      <c r="L8" s="21" t="s">
        <v>14</v>
      </c>
      <c r="M8" s="21" t="s">
        <v>15</v>
      </c>
      <c r="N8" s="21" t="s">
        <v>16</v>
      </c>
      <c r="O8" s="21" t="s">
        <v>17</v>
      </c>
    </row>
    <row r="9" spans="2:16" x14ac:dyDescent="0.25">
      <c r="B9" s="17">
        <v>2007</v>
      </c>
      <c r="C9" s="22">
        <v>965370</v>
      </c>
      <c r="D9" s="22">
        <v>17096</v>
      </c>
      <c r="E9" s="22">
        <v>787832</v>
      </c>
      <c r="F9" s="22">
        <v>603040</v>
      </c>
      <c r="G9" s="22">
        <v>113369</v>
      </c>
      <c r="H9" s="22">
        <v>332681</v>
      </c>
      <c r="I9" s="22">
        <v>650745</v>
      </c>
      <c r="J9" s="22">
        <v>412145</v>
      </c>
      <c r="K9" s="22">
        <v>120605</v>
      </c>
      <c r="L9" s="22">
        <v>98370</v>
      </c>
      <c r="M9" s="22">
        <v>424921</v>
      </c>
      <c r="N9" s="22">
        <v>1362300</v>
      </c>
      <c r="O9" s="22">
        <v>5888474</v>
      </c>
    </row>
    <row r="10" spans="2:16" x14ac:dyDescent="0.25">
      <c r="B10" s="17">
        <v>2008</v>
      </c>
      <c r="C10" s="22">
        <v>987243</v>
      </c>
      <c r="D10" s="22">
        <v>29234</v>
      </c>
      <c r="E10" s="22">
        <v>861322</v>
      </c>
      <c r="F10" s="22">
        <v>637196</v>
      </c>
      <c r="G10" s="22">
        <v>116189</v>
      </c>
      <c r="H10" s="22">
        <v>422205</v>
      </c>
      <c r="I10" s="22">
        <v>724029</v>
      </c>
      <c r="J10" s="22">
        <v>433038</v>
      </c>
      <c r="K10" s="22">
        <v>131532</v>
      </c>
      <c r="L10" s="22">
        <v>123121</v>
      </c>
      <c r="M10" s="22">
        <v>452047</v>
      </c>
      <c r="N10" s="22">
        <v>1411299</v>
      </c>
      <c r="O10" s="22">
        <v>6328455</v>
      </c>
    </row>
    <row r="11" spans="2:16" x14ac:dyDescent="0.25">
      <c r="B11" s="17">
        <v>2009</v>
      </c>
      <c r="C11" s="22">
        <v>1078200</v>
      </c>
      <c r="D11" s="22">
        <v>26110</v>
      </c>
      <c r="E11" s="22">
        <v>809678</v>
      </c>
      <c r="F11" s="22">
        <v>609887</v>
      </c>
      <c r="G11" s="22">
        <v>114064</v>
      </c>
      <c r="H11" s="22">
        <v>536986</v>
      </c>
      <c r="I11" s="22">
        <v>715571</v>
      </c>
      <c r="J11" s="22">
        <v>446000</v>
      </c>
      <c r="K11" s="22">
        <v>129088</v>
      </c>
      <c r="L11" s="22">
        <v>137287</v>
      </c>
      <c r="M11" s="22">
        <v>485091</v>
      </c>
      <c r="N11" s="22">
        <v>1499911</v>
      </c>
      <c r="O11" s="22">
        <v>6587873</v>
      </c>
    </row>
    <row r="12" spans="2:16" x14ac:dyDescent="0.25">
      <c r="B12" s="17">
        <v>2010</v>
      </c>
      <c r="C12" s="22">
        <v>1122882</v>
      </c>
      <c r="D12" s="22">
        <v>26805</v>
      </c>
      <c r="E12" s="22">
        <v>718192</v>
      </c>
      <c r="F12" s="22">
        <v>694697</v>
      </c>
      <c r="G12" s="22">
        <v>102703</v>
      </c>
      <c r="H12" s="22">
        <v>637650</v>
      </c>
      <c r="I12" s="22">
        <v>806041</v>
      </c>
      <c r="J12" s="22">
        <v>503532</v>
      </c>
      <c r="K12" s="22">
        <v>138216</v>
      </c>
      <c r="L12" s="22">
        <v>158607</v>
      </c>
      <c r="M12" s="22">
        <v>518984</v>
      </c>
      <c r="N12" s="22">
        <v>1552170</v>
      </c>
      <c r="O12" s="22">
        <v>6980479</v>
      </c>
      <c r="P12" s="33"/>
    </row>
    <row r="13" spans="2:16" x14ac:dyDescent="0.25">
      <c r="B13" s="17">
        <v>2011</v>
      </c>
      <c r="C13" s="22">
        <v>1139077</v>
      </c>
      <c r="D13" s="22">
        <v>39396</v>
      </c>
      <c r="E13" s="22">
        <v>681540</v>
      </c>
      <c r="F13" s="22">
        <v>726548</v>
      </c>
      <c r="G13" s="22">
        <v>120720</v>
      </c>
      <c r="H13" s="22">
        <v>688212</v>
      </c>
      <c r="I13" s="22">
        <v>880159</v>
      </c>
      <c r="J13" s="22">
        <v>560317</v>
      </c>
      <c r="K13" s="22">
        <v>151302</v>
      </c>
      <c r="L13" s="22">
        <v>183846</v>
      </c>
      <c r="M13" s="22">
        <v>567442</v>
      </c>
      <c r="N13" s="22">
        <v>1645946</v>
      </c>
      <c r="O13" s="22">
        <v>7384505</v>
      </c>
      <c r="P13" s="33"/>
    </row>
    <row r="14" spans="2:16" x14ac:dyDescent="0.25">
      <c r="B14" s="17">
        <v>2012</v>
      </c>
      <c r="C14" s="22">
        <v>1146450</v>
      </c>
      <c r="D14" s="22">
        <v>47734</v>
      </c>
      <c r="E14" s="22">
        <v>670220</v>
      </c>
      <c r="F14" s="22">
        <v>752666</v>
      </c>
      <c r="G14" s="22">
        <v>117628</v>
      </c>
      <c r="H14" s="22">
        <v>734956</v>
      </c>
      <c r="I14" s="22">
        <v>944470</v>
      </c>
      <c r="J14" s="22">
        <v>605155</v>
      </c>
      <c r="K14" s="22">
        <v>165566</v>
      </c>
      <c r="L14" s="22">
        <v>214972</v>
      </c>
      <c r="M14" s="22">
        <v>603815</v>
      </c>
      <c r="N14" s="22">
        <v>1730826</v>
      </c>
      <c r="O14" s="22">
        <v>7734458</v>
      </c>
      <c r="P14" s="33"/>
    </row>
    <row r="15" spans="2:16" x14ac:dyDescent="0.25">
      <c r="B15" s="17">
        <v>2013</v>
      </c>
      <c r="C15" s="22">
        <v>1220764</v>
      </c>
      <c r="D15" s="22">
        <v>54197</v>
      </c>
      <c r="E15" s="22">
        <v>701425</v>
      </c>
      <c r="F15" s="22">
        <v>795512</v>
      </c>
      <c r="G15" s="22">
        <v>130293</v>
      </c>
      <c r="H15" s="22">
        <v>893370</v>
      </c>
      <c r="I15" s="22">
        <v>996364</v>
      </c>
      <c r="J15" s="22">
        <v>637549</v>
      </c>
      <c r="K15" s="22">
        <v>176354</v>
      </c>
      <c r="L15" s="22">
        <v>237009</v>
      </c>
      <c r="M15" s="22">
        <v>623441</v>
      </c>
      <c r="N15" s="22">
        <v>1828042</v>
      </c>
      <c r="O15" s="22">
        <v>8294320</v>
      </c>
      <c r="P15" s="33"/>
    </row>
    <row r="16" spans="2:16" x14ac:dyDescent="0.25">
      <c r="B16" s="17">
        <v>2014</v>
      </c>
      <c r="C16" s="22">
        <v>1276574</v>
      </c>
      <c r="D16" s="22">
        <v>49562</v>
      </c>
      <c r="E16" s="22">
        <v>683853</v>
      </c>
      <c r="F16" s="22">
        <v>767735</v>
      </c>
      <c r="G16" s="22">
        <v>130108</v>
      </c>
      <c r="H16" s="22">
        <v>910420</v>
      </c>
      <c r="I16" s="22">
        <v>1011329</v>
      </c>
      <c r="J16" s="22">
        <v>655130</v>
      </c>
      <c r="K16" s="22">
        <v>184455</v>
      </c>
      <c r="L16" s="22">
        <v>263850</v>
      </c>
      <c r="M16" s="22">
        <v>661279</v>
      </c>
      <c r="N16" s="22">
        <v>1890632</v>
      </c>
      <c r="O16" s="22">
        <v>8484927</v>
      </c>
      <c r="P16" s="33"/>
    </row>
    <row r="17" spans="2:16" x14ac:dyDescent="0.25">
      <c r="B17" s="17">
        <v>2015</v>
      </c>
      <c r="C17" s="22">
        <v>1366295</v>
      </c>
      <c r="D17" s="22">
        <v>59121</v>
      </c>
      <c r="E17" s="22">
        <v>663025</v>
      </c>
      <c r="F17" s="22">
        <v>727354</v>
      </c>
      <c r="G17" s="22">
        <v>134957</v>
      </c>
      <c r="H17" s="22">
        <v>737345</v>
      </c>
      <c r="I17" s="22">
        <v>1056891</v>
      </c>
      <c r="J17" s="22">
        <v>668114</v>
      </c>
      <c r="K17" s="22">
        <v>189351</v>
      </c>
      <c r="L17" s="22">
        <v>293431</v>
      </c>
      <c r="M17" s="22">
        <v>684824</v>
      </c>
      <c r="N17" s="22">
        <v>1972398</v>
      </c>
      <c r="O17" s="22">
        <v>8553106</v>
      </c>
      <c r="P17" s="33"/>
    </row>
    <row r="18" spans="2:16" x14ac:dyDescent="0.25">
      <c r="B18" s="17">
        <v>2016</v>
      </c>
      <c r="C18" s="22">
        <v>1355908</v>
      </c>
      <c r="D18" s="22">
        <v>74789</v>
      </c>
      <c r="E18" s="22">
        <v>941168</v>
      </c>
      <c r="F18" s="22">
        <v>707756</v>
      </c>
      <c r="G18" s="22">
        <v>123617</v>
      </c>
      <c r="H18" s="22">
        <v>862685</v>
      </c>
      <c r="I18" s="22">
        <v>1075237</v>
      </c>
      <c r="J18" s="22">
        <v>681622</v>
      </c>
      <c r="K18" s="22">
        <v>197417</v>
      </c>
      <c r="L18" s="22">
        <v>329672</v>
      </c>
      <c r="M18" s="22">
        <v>711415</v>
      </c>
      <c r="N18" s="22">
        <v>2026617</v>
      </c>
      <c r="O18" s="22">
        <v>9087903</v>
      </c>
      <c r="P18" s="33"/>
    </row>
    <row r="19" spans="2:16" x14ac:dyDescent="0.25">
      <c r="B19" s="27" t="s">
        <v>23</v>
      </c>
      <c r="C19" s="28">
        <v>1418500.3421088087</v>
      </c>
      <c r="D19" s="28">
        <v>78901.691181029601</v>
      </c>
      <c r="E19" s="28">
        <v>962040.67159086303</v>
      </c>
      <c r="F19" s="28">
        <v>708953.54346814298</v>
      </c>
      <c r="G19" s="28">
        <v>124801.386487475</v>
      </c>
      <c r="H19" s="28">
        <v>920555.10772917699</v>
      </c>
      <c r="I19" s="28">
        <v>1093312.86623232</v>
      </c>
      <c r="J19" s="28">
        <v>704562.48029960506</v>
      </c>
      <c r="K19" s="28">
        <v>208477.80645091401</v>
      </c>
      <c r="L19" s="28">
        <v>345026.07755764376</v>
      </c>
      <c r="M19" s="28">
        <v>738922.485746152</v>
      </c>
      <c r="N19" s="28">
        <v>2100763.756316497</v>
      </c>
      <c r="O19" s="28">
        <f>SUM(C19:N19)</f>
        <v>9404818.215168627</v>
      </c>
      <c r="P19" s="49">
        <f>+O19/1000</f>
        <v>9404.8182151686269</v>
      </c>
    </row>
    <row r="20" spans="2:16" x14ac:dyDescent="0.25">
      <c r="B20" s="23" t="s">
        <v>20</v>
      </c>
      <c r="C20" s="24">
        <f>+C18/$O$18</f>
        <v>0.14919921570465705</v>
      </c>
      <c r="D20" s="24">
        <f t="shared" ref="D20:N20" si="0">+D18/$O$18</f>
        <v>8.2295112524858587E-3</v>
      </c>
      <c r="E20" s="24">
        <f t="shared" si="0"/>
        <v>0.10356272508630429</v>
      </c>
      <c r="F20" s="24">
        <f t="shared" si="0"/>
        <v>7.7878912219903756E-2</v>
      </c>
      <c r="G20" s="24">
        <f t="shared" si="0"/>
        <v>1.3602367894991836E-2</v>
      </c>
      <c r="H20" s="24">
        <f t="shared" si="0"/>
        <v>9.4926739424925646E-2</v>
      </c>
      <c r="I20" s="24">
        <f t="shared" si="0"/>
        <v>0.11831519328496354</v>
      </c>
      <c r="J20" s="24">
        <f t="shared" si="0"/>
        <v>7.5003221315192298E-2</v>
      </c>
      <c r="K20" s="24">
        <f t="shared" si="0"/>
        <v>2.1723053161989074E-2</v>
      </c>
      <c r="L20" s="24">
        <f t="shared" si="0"/>
        <v>3.6275915356931074E-2</v>
      </c>
      <c r="M20" s="24">
        <f t="shared" si="0"/>
        <v>7.8281535355295931E-2</v>
      </c>
      <c r="N20" s="24">
        <f t="shared" si="0"/>
        <v>0.22300160994235965</v>
      </c>
      <c r="O20" s="24">
        <f t="shared" ref="O20:O21" si="1">SUM(C20:N20)</f>
        <v>1</v>
      </c>
    </row>
    <row r="21" spans="2:16" x14ac:dyDescent="0.25">
      <c r="B21" s="23" t="s">
        <v>21</v>
      </c>
      <c r="C21" s="24">
        <f>+C19/$O$19</f>
        <v>0.15082698141054662</v>
      </c>
      <c r="D21" s="24">
        <f t="shared" ref="D21:N21" si="2">+D19/$O$19</f>
        <v>8.3894966788164455E-3</v>
      </c>
      <c r="E21" s="24">
        <f t="shared" si="2"/>
        <v>0.10229231970047321</v>
      </c>
      <c r="F21" s="24">
        <f t="shared" si="2"/>
        <v>7.5381950745704182E-2</v>
      </c>
      <c r="G21" s="24">
        <f t="shared" si="2"/>
        <v>1.3269941388786038E-2</v>
      </c>
      <c r="H21" s="24">
        <f t="shared" si="2"/>
        <v>9.7881222865578973E-2</v>
      </c>
      <c r="I21" s="24">
        <f t="shared" si="2"/>
        <v>0.11625029226710226</v>
      </c>
      <c r="J21" s="24">
        <f t="shared" si="2"/>
        <v>7.4915055685313148E-2</v>
      </c>
      <c r="K21" s="24">
        <f t="shared" si="2"/>
        <v>2.216712770850468E-2</v>
      </c>
      <c r="L21" s="24">
        <f t="shared" si="2"/>
        <v>3.6686097451747238E-2</v>
      </c>
      <c r="M21" s="24">
        <f t="shared" si="2"/>
        <v>7.8568502744090857E-2</v>
      </c>
      <c r="N21" s="24">
        <f t="shared" si="2"/>
        <v>0.22337101135333648</v>
      </c>
      <c r="O21" s="24">
        <f t="shared" si="1"/>
        <v>1.0000000000000002</v>
      </c>
    </row>
    <row r="22" spans="2:16" x14ac:dyDescent="0.25">
      <c r="B22" s="25" t="s">
        <v>24</v>
      </c>
      <c r="C22" s="26">
        <f>+C19/C18-1</f>
        <v>4.6162676309018602E-2</v>
      </c>
      <c r="D22" s="26">
        <f t="shared" ref="D22:N22" si="3">+D19/D18-1</f>
        <v>5.4990589271545209E-2</v>
      </c>
      <c r="E22" s="26">
        <f t="shared" si="3"/>
        <v>2.2177413162010495E-2</v>
      </c>
      <c r="F22" s="26">
        <f t="shared" si="3"/>
        <v>1.6920287050099514E-3</v>
      </c>
      <c r="G22" s="26">
        <f t="shared" si="3"/>
        <v>9.581097158764651E-3</v>
      </c>
      <c r="H22" s="26">
        <f t="shared" si="3"/>
        <v>6.7081388605547687E-2</v>
      </c>
      <c r="I22" s="26">
        <f t="shared" si="3"/>
        <v>1.6811053035116874E-2</v>
      </c>
      <c r="J22" s="26">
        <f t="shared" si="3"/>
        <v>3.3655721645728942E-2</v>
      </c>
      <c r="K22" s="26">
        <f t="shared" si="3"/>
        <v>5.6027629084192343E-2</v>
      </c>
      <c r="L22" s="26">
        <f t="shared" si="3"/>
        <v>4.6573799284269635E-2</v>
      </c>
      <c r="M22" s="26">
        <f t="shared" si="3"/>
        <v>3.8665878209135363E-2</v>
      </c>
      <c r="N22" s="26">
        <f t="shared" si="3"/>
        <v>3.6586467160048874E-2</v>
      </c>
      <c r="O22" s="26">
        <f>+O19/O18-1</f>
        <v>3.4872204860530109E-2</v>
      </c>
    </row>
    <row r="23" spans="2:16" x14ac:dyDescent="0.25">
      <c r="B23" s="88" t="s">
        <v>19</v>
      </c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</row>
    <row r="24" spans="2:16" x14ac:dyDescent="0.25">
      <c r="B24" s="16" t="s">
        <v>18</v>
      </c>
    </row>
    <row r="25" spans="2:16" x14ac:dyDescent="0.25">
      <c r="B25" s="50" t="s">
        <v>50</v>
      </c>
      <c r="C25" s="51">
        <f>+C20*C22</f>
        <v>6.8874351001335281E-3</v>
      </c>
      <c r="D25" s="51">
        <f t="shared" ref="D25:N25" si="4">+D20*D22</f>
        <v>4.5254567319100945E-4</v>
      </c>
      <c r="E25" s="51">
        <f t="shared" si="4"/>
        <v>2.2967533424226791E-3</v>
      </c>
      <c r="F25" s="51">
        <f t="shared" si="4"/>
        <v>1.3177335499102742E-4</v>
      </c>
      <c r="G25" s="51">
        <f t="shared" si="4"/>
        <v>1.3032560839117778E-4</v>
      </c>
      <c r="H25" s="51">
        <f t="shared" si="4"/>
        <v>6.367817496421002E-3</v>
      </c>
      <c r="I25" s="51">
        <f t="shared" si="4"/>
        <v>1.989002989173626E-3</v>
      </c>
      <c r="J25" s="51">
        <f t="shared" si="4"/>
        <v>2.5242875391171156E-3</v>
      </c>
      <c r="K25" s="51">
        <f t="shared" si="4"/>
        <v>1.2170911651361155E-3</v>
      </c>
      <c r="L25" s="51">
        <f t="shared" si="4"/>
        <v>1.6895072006868623E-3</v>
      </c>
      <c r="M25" s="51">
        <f t="shared" si="4"/>
        <v>3.0268243120719963E-3</v>
      </c>
      <c r="N25" s="51">
        <f t="shared" si="4"/>
        <v>8.1588410787941691E-3</v>
      </c>
      <c r="O25" s="51">
        <f>SUM(C25:N25)</f>
        <v>3.4872204860530311E-2</v>
      </c>
    </row>
    <row r="28" spans="2:16" x14ac:dyDescent="0.25">
      <c r="B28" s="54" t="s">
        <v>49</v>
      </c>
      <c r="C28" s="54"/>
      <c r="D28" s="54" t="s">
        <v>48</v>
      </c>
      <c r="E28" s="57" t="s">
        <v>59</v>
      </c>
      <c r="F28" s="58" t="s">
        <v>51</v>
      </c>
      <c r="G28" s="52"/>
      <c r="H28" s="52"/>
      <c r="I28" s="53"/>
    </row>
    <row r="29" spans="2:16" x14ac:dyDescent="0.25">
      <c r="B29" s="5" t="s">
        <v>16</v>
      </c>
      <c r="C29" s="5"/>
      <c r="D29" s="55">
        <v>0.22337101135333648</v>
      </c>
      <c r="E29" s="55">
        <v>3.6586467160048874E-2</v>
      </c>
      <c r="F29" s="55">
        <v>8.1588410787941691E-3</v>
      </c>
      <c r="G29" s="52"/>
      <c r="H29" s="52"/>
      <c r="I29" s="53"/>
    </row>
    <row r="30" spans="2:16" x14ac:dyDescent="0.25">
      <c r="B30" s="5" t="s">
        <v>5</v>
      </c>
      <c r="C30" s="5"/>
      <c r="D30" s="55">
        <v>0.15082698141054662</v>
      </c>
      <c r="E30" s="55">
        <v>4.6162676309018602E-2</v>
      </c>
      <c r="F30" s="55">
        <v>6.8874351001335281E-3</v>
      </c>
      <c r="G30" s="52"/>
      <c r="H30" s="52"/>
      <c r="I30" s="53"/>
    </row>
    <row r="31" spans="2:16" x14ac:dyDescent="0.25">
      <c r="B31" s="5" t="s">
        <v>11</v>
      </c>
      <c r="C31" s="5"/>
      <c r="D31" s="55">
        <v>0.11625029226710226</v>
      </c>
      <c r="E31" s="55">
        <v>1.6811053035116874E-2</v>
      </c>
      <c r="F31" s="55">
        <v>1.989002989173626E-3</v>
      </c>
      <c r="G31" s="52"/>
      <c r="H31" s="52"/>
      <c r="I31" s="53"/>
    </row>
    <row r="32" spans="2:16" x14ac:dyDescent="0.25">
      <c r="B32" s="5" t="s">
        <v>7</v>
      </c>
      <c r="C32" s="5"/>
      <c r="D32" s="55">
        <v>0.10229231970047321</v>
      </c>
      <c r="E32" s="55">
        <v>2.2177413162010495E-2</v>
      </c>
      <c r="F32" s="55">
        <v>2.2967533424226791E-3</v>
      </c>
      <c r="G32" s="52"/>
      <c r="H32" s="52"/>
      <c r="I32" s="53"/>
    </row>
    <row r="33" spans="2:9" x14ac:dyDescent="0.25">
      <c r="B33" s="5" t="s">
        <v>10</v>
      </c>
      <c r="C33" s="5"/>
      <c r="D33" s="55">
        <v>9.7881222865578973E-2</v>
      </c>
      <c r="E33" s="55">
        <v>6.7081388605547687E-2</v>
      </c>
      <c r="F33" s="55">
        <v>6.367817496421002E-3</v>
      </c>
      <c r="G33" s="52"/>
      <c r="H33" s="52"/>
      <c r="I33" s="53"/>
    </row>
    <row r="34" spans="2:9" x14ac:dyDescent="0.25">
      <c r="B34" s="5" t="s">
        <v>15</v>
      </c>
      <c r="C34" s="5"/>
      <c r="D34" s="55">
        <v>7.8568502744090857E-2</v>
      </c>
      <c r="E34" s="55">
        <v>3.8665878209135363E-2</v>
      </c>
      <c r="F34" s="55">
        <v>3.0268243120719963E-3</v>
      </c>
      <c r="G34" s="52"/>
      <c r="H34" s="52"/>
      <c r="I34" s="53"/>
    </row>
    <row r="35" spans="2:9" x14ac:dyDescent="0.25">
      <c r="B35" s="5" t="s">
        <v>8</v>
      </c>
      <c r="C35" s="5"/>
      <c r="D35" s="55">
        <v>7.5381950745704182E-2</v>
      </c>
      <c r="E35" s="55">
        <v>1.6920287050099514E-3</v>
      </c>
      <c r="F35" s="55">
        <v>1.3177335499102742E-4</v>
      </c>
      <c r="G35" s="52"/>
      <c r="H35" s="52"/>
      <c r="I35" s="53"/>
    </row>
    <row r="36" spans="2:9" x14ac:dyDescent="0.25">
      <c r="B36" s="5" t="s">
        <v>12</v>
      </c>
      <c r="C36" s="5"/>
      <c r="D36" s="55">
        <v>7.4915055685313148E-2</v>
      </c>
      <c r="E36" s="55">
        <v>3.3655721645728942E-2</v>
      </c>
      <c r="F36" s="55">
        <v>2.5242875391171156E-3</v>
      </c>
      <c r="G36" s="52"/>
      <c r="H36" s="52"/>
      <c r="I36" s="53"/>
    </row>
    <row r="37" spans="2:9" x14ac:dyDescent="0.25">
      <c r="B37" s="5" t="s">
        <v>14</v>
      </c>
      <c r="C37" s="5"/>
      <c r="D37" s="55">
        <v>3.6686097451747238E-2</v>
      </c>
      <c r="E37" s="55">
        <v>4.6573799284269635E-2</v>
      </c>
      <c r="F37" s="55">
        <v>1.6895072006868623E-3</v>
      </c>
      <c r="G37" s="52"/>
      <c r="H37" s="52"/>
      <c r="I37" s="53"/>
    </row>
    <row r="38" spans="2:9" x14ac:dyDescent="0.25">
      <c r="B38" s="5" t="s">
        <v>13</v>
      </c>
      <c r="C38" s="5"/>
      <c r="D38" s="55">
        <v>2.216712770850468E-2</v>
      </c>
      <c r="E38" s="55">
        <v>5.6027629084192343E-2</v>
      </c>
      <c r="F38" s="55">
        <v>1.2170911651361155E-3</v>
      </c>
      <c r="G38" s="52"/>
      <c r="H38" s="52"/>
      <c r="I38" s="53"/>
    </row>
    <row r="39" spans="2:9" x14ac:dyDescent="0.25">
      <c r="B39" s="5" t="s">
        <v>9</v>
      </c>
      <c r="C39" s="5"/>
      <c r="D39" s="55">
        <v>1.3269941388786038E-2</v>
      </c>
      <c r="E39" s="55">
        <v>9.581097158764651E-3</v>
      </c>
      <c r="F39" s="55">
        <v>1.3032560839117778E-4</v>
      </c>
      <c r="G39" s="52"/>
      <c r="H39" s="52"/>
      <c r="I39" s="53"/>
    </row>
    <row r="40" spans="2:9" x14ac:dyDescent="0.25">
      <c r="B40" s="5" t="s">
        <v>6</v>
      </c>
      <c r="C40" s="5"/>
      <c r="D40" s="55">
        <v>8.3894966788164455E-3</v>
      </c>
      <c r="E40" s="55">
        <v>5.4990589271545209E-2</v>
      </c>
      <c r="F40" s="55">
        <v>4.5254567319100945E-4</v>
      </c>
      <c r="G40" s="52"/>
      <c r="H40" s="52"/>
      <c r="I40" s="53"/>
    </row>
  </sheetData>
  <sortState ref="B29:F40">
    <sortCondition descending="1" ref="D29:D40"/>
  </sortState>
  <mergeCells count="4">
    <mergeCell ref="B23:O23"/>
    <mergeCell ref="B1:O2"/>
    <mergeCell ref="B6:O6"/>
    <mergeCell ref="B7:O7"/>
  </mergeCells>
  <pageMargins left="0.7" right="0.7" top="0.75" bottom="0.75" header="0.3" footer="0.3"/>
  <pageSetup orientation="portrait" horizontalDpi="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"/>
  <sheetViews>
    <sheetView zoomScaleNormal="100" workbookViewId="0">
      <selection activeCell="C4" sqref="C4"/>
    </sheetView>
  </sheetViews>
  <sheetFormatPr baseColWidth="10" defaultColWidth="0" defaultRowHeight="15" x14ac:dyDescent="0.25"/>
  <cols>
    <col min="1" max="16" width="11.7109375" style="1" customWidth="1"/>
    <col min="17" max="16384" width="11.42578125" style="1" hidden="1"/>
  </cols>
  <sheetData>
    <row r="1" spans="2:15" ht="15" customHeight="1" x14ac:dyDescent="0.25">
      <c r="B1" s="100" t="s">
        <v>82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</row>
    <row r="2" spans="2:15" ht="15" customHeight="1" x14ac:dyDescent="0.25"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</row>
    <row r="3" spans="2:15" x14ac:dyDescent="0.25">
      <c r="B3" s="7"/>
      <c r="C3" s="8"/>
      <c r="D3" s="8"/>
      <c r="E3" s="8"/>
      <c r="F3" s="8"/>
      <c r="G3" s="7"/>
      <c r="H3" s="9"/>
      <c r="I3" s="9"/>
      <c r="J3" s="9"/>
      <c r="K3" s="9"/>
      <c r="L3" s="7"/>
      <c r="M3" s="10"/>
      <c r="N3" s="10"/>
      <c r="O3" s="10"/>
    </row>
    <row r="4" spans="2:15" x14ac:dyDescent="0.2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2:15" x14ac:dyDescent="0.2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2:15" x14ac:dyDescent="0.25">
      <c r="B6" s="96" t="s">
        <v>65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</row>
    <row r="7" spans="2:15" x14ac:dyDescent="0.25">
      <c r="B7" s="87" t="s">
        <v>22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</row>
    <row r="8" spans="2:15" ht="45" x14ac:dyDescent="0.25">
      <c r="B8" s="20" t="s">
        <v>4</v>
      </c>
      <c r="C8" s="21" t="s">
        <v>5</v>
      </c>
      <c r="D8" s="21" t="s">
        <v>6</v>
      </c>
      <c r="E8" s="21" t="s">
        <v>7</v>
      </c>
      <c r="F8" s="21" t="s">
        <v>8</v>
      </c>
      <c r="G8" s="21" t="s">
        <v>9</v>
      </c>
      <c r="H8" s="21" t="s">
        <v>10</v>
      </c>
      <c r="I8" s="21" t="s">
        <v>11</v>
      </c>
      <c r="J8" s="21" t="s">
        <v>12</v>
      </c>
      <c r="K8" s="21" t="s">
        <v>13</v>
      </c>
      <c r="L8" s="21" t="s">
        <v>14</v>
      </c>
      <c r="M8" s="21" t="s">
        <v>15</v>
      </c>
      <c r="N8" s="21" t="s">
        <v>16</v>
      </c>
      <c r="O8" s="21" t="s">
        <v>17</v>
      </c>
    </row>
    <row r="9" spans="2:15" x14ac:dyDescent="0.25">
      <c r="B9" s="17">
        <v>2007</v>
      </c>
      <c r="C9" s="22">
        <v>240620</v>
      </c>
      <c r="D9" s="22">
        <v>46983</v>
      </c>
      <c r="E9" s="22">
        <v>2493707</v>
      </c>
      <c r="F9" s="22">
        <v>214583</v>
      </c>
      <c r="G9" s="22">
        <v>44428</v>
      </c>
      <c r="H9" s="22">
        <v>361910</v>
      </c>
      <c r="I9" s="22">
        <v>446552</v>
      </c>
      <c r="J9" s="22">
        <v>315648</v>
      </c>
      <c r="K9" s="22">
        <v>64731</v>
      </c>
      <c r="L9" s="22">
        <v>80290</v>
      </c>
      <c r="M9" s="22">
        <v>162104</v>
      </c>
      <c r="N9" s="22">
        <v>671581</v>
      </c>
      <c r="O9" s="22">
        <v>5143137</v>
      </c>
    </row>
    <row r="10" spans="2:15" x14ac:dyDescent="0.25">
      <c r="B10" s="17">
        <v>2008</v>
      </c>
      <c r="C10" s="22">
        <v>302065</v>
      </c>
      <c r="D10" s="22">
        <v>40256</v>
      </c>
      <c r="E10" s="22">
        <v>2091348</v>
      </c>
      <c r="F10" s="22">
        <v>232395</v>
      </c>
      <c r="G10" s="22">
        <v>50273</v>
      </c>
      <c r="H10" s="22">
        <v>409313</v>
      </c>
      <c r="I10" s="22">
        <v>500055</v>
      </c>
      <c r="J10" s="22">
        <v>332832</v>
      </c>
      <c r="K10" s="22">
        <v>71263</v>
      </c>
      <c r="L10" s="22">
        <v>95030</v>
      </c>
      <c r="M10" s="22">
        <v>180887</v>
      </c>
      <c r="N10" s="22">
        <v>711024</v>
      </c>
      <c r="O10" s="22">
        <v>5016741</v>
      </c>
    </row>
    <row r="11" spans="2:15" x14ac:dyDescent="0.25">
      <c r="B11" s="17">
        <v>2009</v>
      </c>
      <c r="C11" s="22">
        <v>182261</v>
      </c>
      <c r="D11" s="22">
        <v>19251</v>
      </c>
      <c r="E11" s="22">
        <v>2025638</v>
      </c>
      <c r="F11" s="22">
        <v>205045</v>
      </c>
      <c r="G11" s="22">
        <v>50162</v>
      </c>
      <c r="H11" s="22">
        <v>381028</v>
      </c>
      <c r="I11" s="22">
        <v>483367</v>
      </c>
      <c r="J11" s="22">
        <v>319137</v>
      </c>
      <c r="K11" s="22">
        <v>71073</v>
      </c>
      <c r="L11" s="22">
        <v>105240</v>
      </c>
      <c r="M11" s="22">
        <v>225863</v>
      </c>
      <c r="N11" s="22">
        <v>755127</v>
      </c>
      <c r="O11" s="22">
        <v>4823192</v>
      </c>
    </row>
    <row r="12" spans="2:15" x14ac:dyDescent="0.25">
      <c r="B12" s="17">
        <v>2010</v>
      </c>
      <c r="C12" s="22">
        <v>268036</v>
      </c>
      <c r="D12" s="22">
        <v>24221</v>
      </c>
      <c r="E12" s="22">
        <v>2200018</v>
      </c>
      <c r="F12" s="22">
        <v>247239</v>
      </c>
      <c r="G12" s="22">
        <v>51772</v>
      </c>
      <c r="H12" s="22">
        <v>410076</v>
      </c>
      <c r="I12" s="22">
        <v>550547</v>
      </c>
      <c r="J12" s="22">
        <v>357869</v>
      </c>
      <c r="K12" s="22">
        <v>79120</v>
      </c>
      <c r="L12" s="22">
        <v>116282</v>
      </c>
      <c r="M12" s="22">
        <v>234089</v>
      </c>
      <c r="N12" s="22">
        <v>799610</v>
      </c>
      <c r="O12" s="22">
        <v>5338879</v>
      </c>
    </row>
    <row r="13" spans="2:15" x14ac:dyDescent="0.25">
      <c r="B13" s="17">
        <v>2011</v>
      </c>
      <c r="C13" s="22">
        <v>276242</v>
      </c>
      <c r="D13" s="22">
        <v>22990</v>
      </c>
      <c r="E13" s="22">
        <v>2154136</v>
      </c>
      <c r="F13" s="22">
        <v>277192</v>
      </c>
      <c r="G13" s="22">
        <v>54733</v>
      </c>
      <c r="H13" s="22">
        <v>412039</v>
      </c>
      <c r="I13" s="22">
        <v>591595</v>
      </c>
      <c r="J13" s="22">
        <v>383413</v>
      </c>
      <c r="K13" s="22">
        <v>86728</v>
      </c>
      <c r="L13" s="22">
        <v>127433</v>
      </c>
      <c r="M13" s="22">
        <v>240958</v>
      </c>
      <c r="N13" s="22">
        <v>839050</v>
      </c>
      <c r="O13" s="22">
        <v>5466509</v>
      </c>
    </row>
    <row r="14" spans="2:15" x14ac:dyDescent="0.25">
      <c r="B14" s="17">
        <v>2012</v>
      </c>
      <c r="C14" s="22">
        <v>291152</v>
      </c>
      <c r="D14" s="22">
        <v>26536</v>
      </c>
      <c r="E14" s="22">
        <v>1984746</v>
      </c>
      <c r="F14" s="22">
        <v>271134</v>
      </c>
      <c r="G14" s="22">
        <v>60234</v>
      </c>
      <c r="H14" s="22">
        <v>460767</v>
      </c>
      <c r="I14" s="22">
        <v>653423</v>
      </c>
      <c r="J14" s="22">
        <v>404069</v>
      </c>
      <c r="K14" s="22">
        <v>96110</v>
      </c>
      <c r="L14" s="22">
        <v>146578</v>
      </c>
      <c r="M14" s="22">
        <v>260831</v>
      </c>
      <c r="N14" s="22">
        <v>871260</v>
      </c>
      <c r="O14" s="22">
        <v>5526840</v>
      </c>
    </row>
    <row r="15" spans="2:15" x14ac:dyDescent="0.25">
      <c r="B15" s="17">
        <v>2013</v>
      </c>
      <c r="C15" s="22">
        <v>292066</v>
      </c>
      <c r="D15" s="22">
        <v>27930</v>
      </c>
      <c r="E15" s="22">
        <v>2026240</v>
      </c>
      <c r="F15" s="22">
        <v>290402</v>
      </c>
      <c r="G15" s="22">
        <v>63891</v>
      </c>
      <c r="H15" s="22">
        <v>522367</v>
      </c>
      <c r="I15" s="22">
        <v>694065</v>
      </c>
      <c r="J15" s="22">
        <v>426847</v>
      </c>
      <c r="K15" s="22">
        <v>102790</v>
      </c>
      <c r="L15" s="22">
        <v>158907</v>
      </c>
      <c r="M15" s="22">
        <v>269117</v>
      </c>
      <c r="N15" s="22">
        <v>907227</v>
      </c>
      <c r="O15" s="22">
        <v>5781849</v>
      </c>
    </row>
    <row r="16" spans="2:15" x14ac:dyDescent="0.25">
      <c r="B16" s="17">
        <v>2014</v>
      </c>
      <c r="C16" s="22">
        <v>424753</v>
      </c>
      <c r="D16" s="22">
        <v>25597</v>
      </c>
      <c r="E16" s="22">
        <v>2184944</v>
      </c>
      <c r="F16" s="22">
        <v>288400</v>
      </c>
      <c r="G16" s="22">
        <v>66226</v>
      </c>
      <c r="H16" s="22">
        <v>470903</v>
      </c>
      <c r="I16" s="22">
        <v>704183</v>
      </c>
      <c r="J16" s="22">
        <v>442102</v>
      </c>
      <c r="K16" s="22">
        <v>106683</v>
      </c>
      <c r="L16" s="22">
        <v>172683</v>
      </c>
      <c r="M16" s="22">
        <v>277543</v>
      </c>
      <c r="N16" s="22">
        <v>930171</v>
      </c>
      <c r="O16" s="22">
        <v>6094188</v>
      </c>
    </row>
    <row r="17" spans="2:16" x14ac:dyDescent="0.25">
      <c r="B17" s="17">
        <v>2015</v>
      </c>
      <c r="C17" s="22">
        <v>286880</v>
      </c>
      <c r="D17" s="22">
        <v>18853</v>
      </c>
      <c r="E17" s="22">
        <v>2797007</v>
      </c>
      <c r="F17" s="22">
        <v>282498</v>
      </c>
      <c r="G17" s="22">
        <v>62729</v>
      </c>
      <c r="H17" s="22">
        <v>433889</v>
      </c>
      <c r="I17" s="22">
        <v>725578</v>
      </c>
      <c r="J17" s="22">
        <v>448416</v>
      </c>
      <c r="K17" s="22">
        <v>109939</v>
      </c>
      <c r="L17" s="22">
        <v>192040</v>
      </c>
      <c r="M17" s="22">
        <v>289045</v>
      </c>
      <c r="N17" s="22">
        <v>967802</v>
      </c>
      <c r="O17" s="22">
        <v>6614676</v>
      </c>
    </row>
    <row r="18" spans="2:16" x14ac:dyDescent="0.25">
      <c r="B18" s="17">
        <v>2016</v>
      </c>
      <c r="C18" s="22">
        <v>267775</v>
      </c>
      <c r="D18" s="22">
        <v>19509</v>
      </c>
      <c r="E18" s="22">
        <v>2504409</v>
      </c>
      <c r="F18" s="22">
        <v>282512</v>
      </c>
      <c r="G18" s="22">
        <v>71322</v>
      </c>
      <c r="H18" s="22">
        <v>573850</v>
      </c>
      <c r="I18" s="22">
        <v>736462</v>
      </c>
      <c r="J18" s="22">
        <v>457640</v>
      </c>
      <c r="K18" s="22">
        <v>111225</v>
      </c>
      <c r="L18" s="22">
        <v>216116</v>
      </c>
      <c r="M18" s="22">
        <v>304680</v>
      </c>
      <c r="N18" s="22">
        <v>999706</v>
      </c>
      <c r="O18" s="22">
        <v>6545206</v>
      </c>
    </row>
    <row r="19" spans="2:16" x14ac:dyDescent="0.25">
      <c r="B19" s="27" t="s">
        <v>23</v>
      </c>
      <c r="C19" s="28">
        <v>301290.66466000403</v>
      </c>
      <c r="D19" s="28">
        <v>18433.044457580101</v>
      </c>
      <c r="E19" s="28">
        <v>2351745.892778086</v>
      </c>
      <c r="F19" s="28">
        <v>282053.66987858462</v>
      </c>
      <c r="G19" s="28">
        <v>71648.204407773097</v>
      </c>
      <c r="H19" s="28">
        <v>590249.25590887305</v>
      </c>
      <c r="I19" s="28">
        <v>754777.08850631292</v>
      </c>
      <c r="J19" s="28">
        <v>487564.22774051252</v>
      </c>
      <c r="K19" s="28">
        <v>114899.96615760507</v>
      </c>
      <c r="L19" s="28">
        <v>238551.64390173953</v>
      </c>
      <c r="M19" s="28">
        <v>310019.49108239554</v>
      </c>
      <c r="N19" s="28">
        <v>1028498.1908045389</v>
      </c>
      <c r="O19" s="28">
        <f>SUM(C19:N19)</f>
        <v>6549731.3402840048</v>
      </c>
      <c r="P19" s="49">
        <f>+O19/1000</f>
        <v>6549.7313402840045</v>
      </c>
    </row>
    <row r="20" spans="2:16" x14ac:dyDescent="0.25">
      <c r="B20" s="23" t="s">
        <v>20</v>
      </c>
      <c r="C20" s="24">
        <f>+C18/$O$18</f>
        <v>4.0911622949682563E-2</v>
      </c>
      <c r="D20" s="24">
        <f t="shared" ref="D20:N20" si="0">+D18/$O$18</f>
        <v>2.9806548487549514E-3</v>
      </c>
      <c r="E20" s="24">
        <f t="shared" si="0"/>
        <v>0.38263257107568499</v>
      </c>
      <c r="F20" s="24">
        <f t="shared" si="0"/>
        <v>4.316319455797113E-2</v>
      </c>
      <c r="G20" s="24">
        <f t="shared" si="0"/>
        <v>1.0896830443533786E-2</v>
      </c>
      <c r="H20" s="24">
        <f t="shared" si="0"/>
        <v>8.7674856986930588E-2</v>
      </c>
      <c r="I20" s="24">
        <f t="shared" si="0"/>
        <v>0.11251930038565632</v>
      </c>
      <c r="J20" s="24">
        <f t="shared" si="0"/>
        <v>6.9919877235338351E-2</v>
      </c>
      <c r="K20" s="24">
        <f t="shared" si="0"/>
        <v>1.6993353608732865E-2</v>
      </c>
      <c r="L20" s="24">
        <f t="shared" si="0"/>
        <v>3.3018976026117433E-2</v>
      </c>
      <c r="M20" s="24">
        <f t="shared" si="0"/>
        <v>4.6550100944110849E-2</v>
      </c>
      <c r="N20" s="24">
        <f t="shared" si="0"/>
        <v>0.15273866093748614</v>
      </c>
      <c r="O20" s="24">
        <f t="shared" ref="O20:O21" si="1">SUM(C20:N20)</f>
        <v>0.99999999999999989</v>
      </c>
    </row>
    <row r="21" spans="2:16" x14ac:dyDescent="0.25">
      <c r="B21" s="23" t="s">
        <v>21</v>
      </c>
      <c r="C21" s="24">
        <f>+C19/$O$19</f>
        <v>4.6000461546708213E-2</v>
      </c>
      <c r="D21" s="24">
        <f t="shared" ref="D21:N21" si="2">+D19/$O$19</f>
        <v>2.81432069498912E-3</v>
      </c>
      <c r="E21" s="24">
        <f t="shared" si="2"/>
        <v>0.3590599019403613</v>
      </c>
      <c r="F21" s="24">
        <f t="shared" si="2"/>
        <v>4.3063395309639436E-2</v>
      </c>
      <c r="G21" s="24">
        <f t="shared" si="2"/>
        <v>1.0939105848067707E-2</v>
      </c>
      <c r="H21" s="24">
        <f t="shared" si="2"/>
        <v>9.0118086566170374E-2</v>
      </c>
      <c r="I21" s="24">
        <f t="shared" si="2"/>
        <v>0.11523786996637099</v>
      </c>
      <c r="J21" s="24">
        <f t="shared" si="2"/>
        <v>7.4440339978795386E-2</v>
      </c>
      <c r="K21" s="24">
        <f t="shared" si="2"/>
        <v>1.7542699110559681E-2</v>
      </c>
      <c r="L21" s="24">
        <f t="shared" si="2"/>
        <v>3.642159220097043E-2</v>
      </c>
      <c r="M21" s="24">
        <f t="shared" si="2"/>
        <v>4.733316146505525E-2</v>
      </c>
      <c r="N21" s="24">
        <f t="shared" si="2"/>
        <v>0.15702906537231218</v>
      </c>
      <c r="O21" s="24">
        <f t="shared" si="1"/>
        <v>1.0000000000000002</v>
      </c>
    </row>
    <row r="22" spans="2:16" x14ac:dyDescent="0.25">
      <c r="B22" s="25" t="s">
        <v>24</v>
      </c>
      <c r="C22" s="26">
        <f>+C19/C18-1</f>
        <v>0.12516353154702275</v>
      </c>
      <c r="D22" s="26">
        <f t="shared" ref="D22:N22" si="3">+D19/D18-1</f>
        <v>-5.5151752648516017E-2</v>
      </c>
      <c r="E22" s="26">
        <f t="shared" si="3"/>
        <v>-6.0957737822342151E-2</v>
      </c>
      <c r="F22" s="26">
        <f t="shared" si="3"/>
        <v>-1.6223385959370784E-3</v>
      </c>
      <c r="G22" s="26">
        <f t="shared" si="3"/>
        <v>4.5736856478097998E-3</v>
      </c>
      <c r="H22" s="26">
        <f t="shared" si="3"/>
        <v>2.8577600259428459E-2</v>
      </c>
      <c r="I22" s="26">
        <f t="shared" si="3"/>
        <v>2.4869020406094178E-2</v>
      </c>
      <c r="J22" s="26">
        <f t="shared" si="3"/>
        <v>6.538813858166348E-2</v>
      </c>
      <c r="K22" s="26">
        <f t="shared" si="3"/>
        <v>3.304082856916235E-2</v>
      </c>
      <c r="L22" s="26">
        <f t="shared" si="3"/>
        <v>0.10381297035730586</v>
      </c>
      <c r="M22" s="26">
        <f t="shared" si="3"/>
        <v>1.7524914934999192E-2</v>
      </c>
      <c r="N22" s="26">
        <f t="shared" si="3"/>
        <v>2.8800658198049112E-2</v>
      </c>
      <c r="O22" s="26">
        <f>+O19/O18-1</f>
        <v>6.9139768618509123E-4</v>
      </c>
    </row>
    <row r="23" spans="2:16" x14ac:dyDescent="0.25">
      <c r="B23" s="88" t="s">
        <v>19</v>
      </c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</row>
    <row r="24" spans="2:16" x14ac:dyDescent="0.25">
      <c r="B24" s="16" t="s">
        <v>18</v>
      </c>
    </row>
    <row r="25" spans="2:16" x14ac:dyDescent="0.25">
      <c r="B25" s="50" t="s">
        <v>50</v>
      </c>
      <c r="C25" s="51">
        <f>+C20*C22</f>
        <v>5.1206432097024935E-3</v>
      </c>
      <c r="D25" s="51">
        <f t="shared" ref="D25:N25" si="4">+D20*D22</f>
        <v>-1.6438833894913299E-4</v>
      </c>
      <c r="E25" s="51">
        <f t="shared" si="4"/>
        <v>-2.3324415949920303E-2</v>
      </c>
      <c r="F25" s="51">
        <f t="shared" si="4"/>
        <v>-7.0025316455337827E-5</v>
      </c>
      <c r="G25" s="51">
        <f t="shared" si="4"/>
        <v>4.9838677006207374E-5</v>
      </c>
      <c r="H25" s="51">
        <f t="shared" si="4"/>
        <v>2.5055370157750605E-3</v>
      </c>
      <c r="I25" s="51">
        <f t="shared" si="4"/>
        <v>2.7982447773703275E-3</v>
      </c>
      <c r="J25" s="51">
        <f t="shared" si="4"/>
        <v>4.5719306222772021E-3</v>
      </c>
      <c r="K25" s="51">
        <f t="shared" si="4"/>
        <v>5.6147448340129898E-4</v>
      </c>
      <c r="L25" s="51">
        <f t="shared" si="4"/>
        <v>3.4277979794279218E-3</v>
      </c>
      <c r="M25" s="51">
        <f t="shared" si="4"/>
        <v>8.1578655926116818E-4</v>
      </c>
      <c r="N25" s="51">
        <f t="shared" si="4"/>
        <v>4.3989739672882543E-3</v>
      </c>
      <c r="O25" s="51">
        <f>SUM(C25:N25)</f>
        <v>6.9139768618515889E-4</v>
      </c>
    </row>
    <row r="28" spans="2:16" x14ac:dyDescent="0.25">
      <c r="B28" s="54" t="s">
        <v>49</v>
      </c>
      <c r="C28" s="54"/>
      <c r="D28" s="54" t="s">
        <v>48</v>
      </c>
      <c r="E28" s="57" t="s">
        <v>59</v>
      </c>
      <c r="F28" s="58" t="s">
        <v>51</v>
      </c>
    </row>
    <row r="29" spans="2:16" x14ac:dyDescent="0.25">
      <c r="B29" s="5" t="s">
        <v>7</v>
      </c>
      <c r="C29" s="5"/>
      <c r="D29" s="55">
        <v>0.3590599019403613</v>
      </c>
      <c r="E29" s="55">
        <v>-6.0957737822342151E-2</v>
      </c>
      <c r="F29" s="55">
        <v>-2.3324415949920303E-2</v>
      </c>
    </row>
    <row r="30" spans="2:16" x14ac:dyDescent="0.25">
      <c r="B30" s="5" t="s">
        <v>16</v>
      </c>
      <c r="C30" s="5"/>
      <c r="D30" s="55">
        <v>0.15702906537231218</v>
      </c>
      <c r="E30" s="55">
        <v>2.8800658198049112E-2</v>
      </c>
      <c r="F30" s="55">
        <v>4.3989739672882543E-3</v>
      </c>
    </row>
    <row r="31" spans="2:16" x14ac:dyDescent="0.25">
      <c r="B31" s="5" t="s">
        <v>11</v>
      </c>
      <c r="C31" s="5"/>
      <c r="D31" s="55">
        <v>0.11523786996637099</v>
      </c>
      <c r="E31" s="55">
        <v>2.4869020406094178E-2</v>
      </c>
      <c r="F31" s="55">
        <v>2.7982447773703275E-3</v>
      </c>
    </row>
    <row r="32" spans="2:16" x14ac:dyDescent="0.25">
      <c r="B32" s="5" t="s">
        <v>10</v>
      </c>
      <c r="C32" s="5"/>
      <c r="D32" s="55">
        <v>9.0118086566170374E-2</v>
      </c>
      <c r="E32" s="55">
        <v>2.8577600259428459E-2</v>
      </c>
      <c r="F32" s="55">
        <v>2.5055370157750605E-3</v>
      </c>
    </row>
    <row r="33" spans="2:9" x14ac:dyDescent="0.25">
      <c r="B33" s="5" t="s">
        <v>12</v>
      </c>
      <c r="C33" s="5"/>
      <c r="D33" s="55">
        <v>7.4440339978795386E-2</v>
      </c>
      <c r="E33" s="55">
        <v>6.538813858166348E-2</v>
      </c>
      <c r="F33" s="55">
        <v>4.5719306222772021E-3</v>
      </c>
    </row>
    <row r="34" spans="2:9" x14ac:dyDescent="0.25">
      <c r="B34" s="5" t="s">
        <v>15</v>
      </c>
      <c r="C34" s="5"/>
      <c r="D34" s="55">
        <v>4.733316146505525E-2</v>
      </c>
      <c r="E34" s="55">
        <v>1.7524914934999192E-2</v>
      </c>
      <c r="F34" s="55">
        <v>8.1578655926116818E-4</v>
      </c>
      <c r="G34" s="52"/>
      <c r="H34" s="52"/>
      <c r="I34" s="53"/>
    </row>
    <row r="35" spans="2:9" x14ac:dyDescent="0.25">
      <c r="B35" s="5" t="s">
        <v>5</v>
      </c>
      <c r="C35" s="5"/>
      <c r="D35" s="55">
        <v>4.6000461546708213E-2</v>
      </c>
      <c r="E35" s="55">
        <v>0.12516353154702275</v>
      </c>
      <c r="F35" s="55">
        <v>5.1206432097024935E-3</v>
      </c>
      <c r="G35" s="52"/>
      <c r="H35" s="52"/>
      <c r="I35" s="53"/>
    </row>
    <row r="36" spans="2:9" x14ac:dyDescent="0.25">
      <c r="B36" s="5" t="s">
        <v>8</v>
      </c>
      <c r="C36" s="5"/>
      <c r="D36" s="55">
        <v>4.3063395309639436E-2</v>
      </c>
      <c r="E36" s="55">
        <v>-1.6223385959370784E-3</v>
      </c>
      <c r="F36" s="55">
        <v>-7.0025316455337827E-5</v>
      </c>
      <c r="G36" s="52"/>
      <c r="H36" s="52"/>
      <c r="I36" s="53"/>
    </row>
    <row r="37" spans="2:9" x14ac:dyDescent="0.25">
      <c r="B37" s="5" t="s">
        <v>14</v>
      </c>
      <c r="C37" s="5"/>
      <c r="D37" s="55">
        <v>3.642159220097043E-2</v>
      </c>
      <c r="E37" s="55">
        <v>0.10381297035730586</v>
      </c>
      <c r="F37" s="55">
        <v>3.4277979794279218E-3</v>
      </c>
      <c r="G37" s="52"/>
      <c r="H37" s="52"/>
      <c r="I37" s="53"/>
    </row>
    <row r="38" spans="2:9" x14ac:dyDescent="0.25">
      <c r="B38" s="5" t="s">
        <v>13</v>
      </c>
      <c r="C38" s="5"/>
      <c r="D38" s="55">
        <v>1.7542699110559681E-2</v>
      </c>
      <c r="E38" s="55">
        <v>3.304082856916235E-2</v>
      </c>
      <c r="F38" s="55">
        <v>5.6147448340129898E-4</v>
      </c>
      <c r="G38" s="52"/>
      <c r="H38" s="52"/>
      <c r="I38" s="53"/>
    </row>
    <row r="39" spans="2:9" x14ac:dyDescent="0.25">
      <c r="B39" s="5" t="s">
        <v>9</v>
      </c>
      <c r="C39" s="5"/>
      <c r="D39" s="55">
        <v>1.0939105848067707E-2</v>
      </c>
      <c r="E39" s="55">
        <v>4.5736856478097998E-3</v>
      </c>
      <c r="F39" s="55">
        <v>4.9838677006207374E-5</v>
      </c>
      <c r="G39" s="52"/>
      <c r="H39" s="52"/>
      <c r="I39" s="53"/>
    </row>
    <row r="40" spans="2:9" x14ac:dyDescent="0.25">
      <c r="B40" s="5" t="s">
        <v>6</v>
      </c>
      <c r="C40" s="5"/>
      <c r="D40" s="55">
        <v>2.81432069498912E-3</v>
      </c>
      <c r="E40" s="55">
        <v>-5.5151752648516017E-2</v>
      </c>
      <c r="F40" s="55">
        <v>-1.6438833894913299E-4</v>
      </c>
      <c r="G40" s="52"/>
      <c r="H40" s="52"/>
      <c r="I40" s="53"/>
    </row>
  </sheetData>
  <sortState ref="B29:F40">
    <sortCondition descending="1" ref="D29:D40"/>
  </sortState>
  <mergeCells count="4">
    <mergeCell ref="B23:O23"/>
    <mergeCell ref="B1:O2"/>
    <mergeCell ref="B6:O6"/>
    <mergeCell ref="B7:O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</vt:i4>
      </vt:variant>
    </vt:vector>
  </HeadingPairs>
  <TitlesOfParts>
    <vt:vector size="10" baseType="lpstr">
      <vt:lpstr>Carátula</vt:lpstr>
      <vt:lpstr>Índice</vt:lpstr>
      <vt:lpstr>Sur</vt:lpstr>
      <vt:lpstr>Arequipa</vt:lpstr>
      <vt:lpstr>Cusco</vt:lpstr>
      <vt:lpstr>Madre de Dios</vt:lpstr>
      <vt:lpstr>Moquegua</vt:lpstr>
      <vt:lpstr>Puno</vt:lpstr>
      <vt:lpstr>Tacna</vt:lpstr>
      <vt:lpstr>perucamaras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Roy Condor - Perucamaras</dc:creator>
  <cp:lastModifiedBy>Prensa - Perucamaras</cp:lastModifiedBy>
  <cp:lastPrinted>2016-11-30T16:13:15Z</cp:lastPrinted>
  <dcterms:created xsi:type="dcterms:W3CDTF">2016-09-29T15:08:51Z</dcterms:created>
  <dcterms:modified xsi:type="dcterms:W3CDTF">2017-12-04T14:29:13Z</dcterms:modified>
</cp:coreProperties>
</file>